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6BF21A4-7D94-4AAE-BE82-0E51CDC6FCF0}" xr6:coauthVersionLast="36" xr6:coauthVersionMax="36" xr10:uidLastSave="{00000000-0000-0000-0000-000000000000}"/>
  <bookViews>
    <workbookView xWindow="0" yWindow="0" windowWidth="22260" windowHeight="12645" tabRatio="555" xr2:uid="{00000000-000D-0000-FFFF-FFFF00000000}"/>
  </bookViews>
  <sheets>
    <sheet name="AC4 B" sheetId="1" r:id="rId1"/>
    <sheet name="AC4 B - PUESTOS" sheetId="2" r:id="rId2"/>
    <sheet name="AC2 B" sheetId="3" r:id="rId3"/>
    <sheet name="AC2 B - PUESTOS" sheetId="4" r:id="rId4"/>
    <sheet name="CONJ 1" sheetId="5" r:id="rId5"/>
    <sheet name="CONJ 1 - PUESTOS" sheetId="6" r:id="rId6"/>
    <sheet name="CONJ 2" sheetId="7" r:id="rId7"/>
    <sheet name="CONJ 2 - PUESTOS" sheetId="8" r:id="rId8"/>
    <sheet name="CONJ 3" sheetId="9" r:id="rId9"/>
    <sheet name="CONJ 3 - PUESTOS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4" l="1"/>
  <c r="K25" i="2"/>
  <c r="L22" i="2" s="1"/>
  <c r="K28" i="2"/>
  <c r="L28" i="2" s="1"/>
  <c r="K22" i="2"/>
  <c r="L25" i="2" l="1"/>
  <c r="D19" i="8"/>
  <c r="D20" i="8"/>
  <c r="D18" i="8"/>
  <c r="R33" i="7" l="1"/>
  <c r="E6" i="7" l="1"/>
  <c r="R32" i="5"/>
  <c r="P26" i="5"/>
  <c r="P42" i="5"/>
  <c r="P37" i="5"/>
  <c r="P32" i="5"/>
  <c r="P31" i="5"/>
  <c r="P24" i="5"/>
  <c r="P25" i="5"/>
  <c r="P23" i="5"/>
  <c r="R4" i="5"/>
  <c r="S5" i="3"/>
  <c r="S6" i="3"/>
  <c r="S7" i="3"/>
  <c r="S8" i="3"/>
  <c r="S9" i="3"/>
  <c r="S10" i="3"/>
  <c r="S4" i="3"/>
  <c r="O27" i="3"/>
  <c r="O28" i="3"/>
  <c r="O29" i="3"/>
  <c r="O30" i="3"/>
  <c r="O31" i="3"/>
  <c r="O32" i="3"/>
  <c r="O26" i="3"/>
  <c r="O16" i="3"/>
  <c r="O17" i="3"/>
  <c r="O18" i="3"/>
  <c r="O19" i="3"/>
  <c r="O20" i="3"/>
  <c r="O21" i="3"/>
  <c r="O15" i="3"/>
  <c r="O5" i="3"/>
  <c r="O6" i="3"/>
  <c r="O7" i="3"/>
  <c r="O8" i="3"/>
  <c r="O9" i="3"/>
  <c r="O10" i="3"/>
  <c r="O4" i="3"/>
  <c r="J50" i="1"/>
  <c r="K50" i="1"/>
  <c r="E41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40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2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4" i="1"/>
  <c r="P21" i="9" l="1"/>
  <c r="J21" i="9"/>
  <c r="K21" i="9" s="1"/>
  <c r="P16" i="9"/>
  <c r="J16" i="9"/>
  <c r="K16" i="9" s="1"/>
  <c r="P11" i="9"/>
  <c r="J11" i="9"/>
  <c r="K11" i="9" s="1"/>
  <c r="J5" i="9"/>
  <c r="K5" i="9"/>
  <c r="P5" i="9"/>
  <c r="J6" i="9"/>
  <c r="K6" i="9"/>
  <c r="P6" i="9"/>
  <c r="P4" i="9"/>
  <c r="J4" i="9"/>
  <c r="K4" i="9" s="1"/>
  <c r="P27" i="9"/>
  <c r="P28" i="9"/>
  <c r="P26" i="9"/>
  <c r="J27" i="9"/>
  <c r="K27" i="9" s="1"/>
  <c r="J28" i="9"/>
  <c r="K28" i="9"/>
  <c r="J26" i="9"/>
  <c r="K26" i="9" s="1"/>
  <c r="P6" i="7"/>
  <c r="J6" i="7"/>
  <c r="K6" i="7" s="1"/>
  <c r="P5" i="7"/>
  <c r="J5" i="7"/>
  <c r="K5" i="7" s="1"/>
  <c r="P43" i="7"/>
  <c r="J43" i="7"/>
  <c r="K43" i="7" s="1"/>
  <c r="P42" i="7"/>
  <c r="K42" i="7"/>
  <c r="J42" i="7"/>
  <c r="P41" i="7"/>
  <c r="J41" i="7"/>
  <c r="K41" i="7" s="1"/>
  <c r="P36" i="7"/>
  <c r="J36" i="7"/>
  <c r="K36" i="7" s="1"/>
  <c r="P35" i="7"/>
  <c r="J35" i="7"/>
  <c r="K35" i="7" s="1"/>
  <c r="P34" i="7"/>
  <c r="J34" i="7"/>
  <c r="K34" i="7" s="1"/>
  <c r="P33" i="7"/>
  <c r="J33" i="7"/>
  <c r="K33" i="7" s="1"/>
  <c r="P28" i="7"/>
  <c r="J28" i="7"/>
  <c r="K28" i="7" s="1"/>
  <c r="P27" i="7"/>
  <c r="J27" i="7"/>
  <c r="K27" i="7" s="1"/>
  <c r="P26" i="7"/>
  <c r="J26" i="7"/>
  <c r="K26" i="7" s="1"/>
  <c r="P21" i="7"/>
  <c r="J21" i="7"/>
  <c r="K21" i="7" s="1"/>
  <c r="P20" i="7"/>
  <c r="K20" i="7"/>
  <c r="J20" i="7"/>
  <c r="P19" i="7"/>
  <c r="J19" i="7"/>
  <c r="K19" i="7" s="1"/>
  <c r="P14" i="7"/>
  <c r="J14" i="7"/>
  <c r="K14" i="7" s="1"/>
  <c r="P13" i="7"/>
  <c r="J13" i="7"/>
  <c r="K13" i="7" s="1"/>
  <c r="P12" i="7"/>
  <c r="J12" i="7"/>
  <c r="K12" i="7" s="1"/>
  <c r="P11" i="7"/>
  <c r="J11" i="7"/>
  <c r="K11" i="7" s="1"/>
  <c r="P4" i="7"/>
  <c r="J4" i="7"/>
  <c r="K4" i="7" s="1"/>
  <c r="J42" i="5"/>
  <c r="K42" i="5" s="1"/>
  <c r="J37" i="5"/>
  <c r="K37" i="5" s="1"/>
  <c r="J32" i="5"/>
  <c r="K32" i="5" s="1"/>
  <c r="J31" i="5"/>
  <c r="K31" i="5" s="1"/>
  <c r="J24" i="5"/>
  <c r="K24" i="5" s="1"/>
  <c r="J25" i="5"/>
  <c r="K25" i="5" s="1"/>
  <c r="J26" i="5"/>
  <c r="K26" i="5" s="1"/>
  <c r="J23" i="5"/>
  <c r="K23" i="5" s="1"/>
  <c r="J18" i="5"/>
  <c r="K18" i="5" s="1"/>
  <c r="P13" i="5"/>
  <c r="P12" i="5"/>
  <c r="J13" i="5"/>
  <c r="J12" i="5"/>
  <c r="J5" i="5"/>
  <c r="J6" i="5"/>
  <c r="J7" i="5"/>
  <c r="P5" i="5"/>
  <c r="P6" i="5"/>
  <c r="P7" i="5"/>
  <c r="P4" i="5"/>
  <c r="J4" i="5"/>
  <c r="J27" i="3" l="1"/>
  <c r="J28" i="3"/>
  <c r="J29" i="3"/>
  <c r="J30" i="3"/>
  <c r="J31" i="3"/>
  <c r="J32" i="3"/>
  <c r="J26" i="3"/>
  <c r="J16" i="3"/>
  <c r="J17" i="3"/>
  <c r="J18" i="3"/>
  <c r="J19" i="3"/>
  <c r="J20" i="3"/>
  <c r="J21" i="3"/>
  <c r="J15" i="3"/>
  <c r="J5" i="3"/>
  <c r="J6" i="3"/>
  <c r="J7" i="3"/>
  <c r="J8" i="3"/>
  <c r="J9" i="3"/>
  <c r="J10" i="3"/>
  <c r="J4" i="3"/>
  <c r="J41" i="1"/>
  <c r="J42" i="1"/>
  <c r="J43" i="1"/>
  <c r="J44" i="1"/>
  <c r="J45" i="1"/>
  <c r="J46" i="1"/>
  <c r="J47" i="1"/>
  <c r="J48" i="1"/>
  <c r="J49" i="1"/>
  <c r="J51" i="1"/>
  <c r="J52" i="1"/>
  <c r="J53" i="1"/>
  <c r="J4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Q28" i="9" l="1"/>
  <c r="E28" i="9"/>
  <c r="Q27" i="9"/>
  <c r="E27" i="9"/>
  <c r="Q26" i="9"/>
  <c r="E26" i="9"/>
  <c r="Q21" i="9"/>
  <c r="E21" i="9"/>
  <c r="Q16" i="9"/>
  <c r="E16" i="9"/>
  <c r="Q11" i="9"/>
  <c r="E11" i="9"/>
  <c r="Q6" i="9"/>
  <c r="E6" i="9"/>
  <c r="Q5" i="9"/>
  <c r="E5" i="9"/>
  <c r="Q4" i="9"/>
  <c r="E4" i="9"/>
  <c r="S16" i="9" l="1"/>
  <c r="S27" i="9"/>
  <c r="S26" i="9"/>
  <c r="S28" i="9"/>
  <c r="S21" i="9"/>
  <c r="S11" i="9"/>
  <c r="S4" i="9"/>
  <c r="C3" i="10" s="1"/>
  <c r="S6" i="9"/>
  <c r="C5" i="10" s="1"/>
  <c r="S5" i="9"/>
  <c r="Q43" i="7"/>
  <c r="E43" i="7"/>
  <c r="Q42" i="7"/>
  <c r="E42" i="7"/>
  <c r="Q41" i="7"/>
  <c r="E41" i="7"/>
  <c r="Q36" i="7"/>
  <c r="E36" i="7"/>
  <c r="Q35" i="7"/>
  <c r="E35" i="7"/>
  <c r="Q34" i="7"/>
  <c r="E34" i="7"/>
  <c r="Q33" i="7"/>
  <c r="E33" i="7"/>
  <c r="Q28" i="7"/>
  <c r="E28" i="7"/>
  <c r="Q27" i="7"/>
  <c r="E27" i="7"/>
  <c r="Q26" i="7"/>
  <c r="E26" i="7"/>
  <c r="Q21" i="7"/>
  <c r="E21" i="7"/>
  <c r="Q20" i="7"/>
  <c r="E20" i="7"/>
  <c r="S20" i="7" s="1"/>
  <c r="C30" i="8" s="1"/>
  <c r="I36" i="8" s="1"/>
  <c r="Q19" i="7"/>
  <c r="E19" i="7"/>
  <c r="E14" i="7"/>
  <c r="Q14" i="7"/>
  <c r="Q13" i="7"/>
  <c r="E13" i="7"/>
  <c r="Q12" i="7"/>
  <c r="E12" i="7"/>
  <c r="Q11" i="7"/>
  <c r="E11" i="7"/>
  <c r="Q6" i="7"/>
  <c r="Q5" i="7"/>
  <c r="E5" i="7"/>
  <c r="Q4" i="7"/>
  <c r="E4" i="7"/>
  <c r="S33" i="7" l="1"/>
  <c r="C18" i="8" s="1"/>
  <c r="H10" i="10"/>
  <c r="C9" i="10"/>
  <c r="S28" i="7"/>
  <c r="S35" i="7"/>
  <c r="C7" i="10"/>
  <c r="S26" i="7"/>
  <c r="S42" i="7"/>
  <c r="C13" i="10"/>
  <c r="C8" i="10"/>
  <c r="H4" i="10"/>
  <c r="S27" i="7"/>
  <c r="S43" i="7"/>
  <c r="T5" i="9"/>
  <c r="C4" i="10"/>
  <c r="D3" i="10" s="1"/>
  <c r="C21" i="10"/>
  <c r="C17" i="10"/>
  <c r="T6" i="9"/>
  <c r="T4" i="9"/>
  <c r="S36" i="7"/>
  <c r="S41" i="7"/>
  <c r="S34" i="7"/>
  <c r="S19" i="7"/>
  <c r="C29" i="8" s="1"/>
  <c r="I33" i="8" s="1"/>
  <c r="S21" i="7"/>
  <c r="C31" i="8" s="1"/>
  <c r="I39" i="8" s="1"/>
  <c r="S12" i="7"/>
  <c r="C14" i="8" s="1"/>
  <c r="S14" i="7"/>
  <c r="S13" i="7"/>
  <c r="S11" i="7"/>
  <c r="C13" i="8" s="1"/>
  <c r="S5" i="7"/>
  <c r="C4" i="8" s="1"/>
  <c r="S6" i="7"/>
  <c r="C5" i="8" s="1"/>
  <c r="S4" i="7"/>
  <c r="Q42" i="5"/>
  <c r="E42" i="5"/>
  <c r="Q37" i="5"/>
  <c r="E37" i="5"/>
  <c r="Q32" i="5"/>
  <c r="E32" i="5"/>
  <c r="Q31" i="5"/>
  <c r="E31" i="5"/>
  <c r="Q26" i="5"/>
  <c r="E26" i="5"/>
  <c r="Q25" i="5"/>
  <c r="E25" i="5"/>
  <c r="Q24" i="5"/>
  <c r="E24" i="5"/>
  <c r="Q23" i="5"/>
  <c r="E23" i="5"/>
  <c r="P18" i="5"/>
  <c r="Q18" i="5" s="1"/>
  <c r="E18" i="5"/>
  <c r="Q13" i="5"/>
  <c r="K13" i="5"/>
  <c r="E13" i="5"/>
  <c r="Q12" i="5"/>
  <c r="K12" i="5"/>
  <c r="E12" i="5"/>
  <c r="Q7" i="5"/>
  <c r="K7" i="5"/>
  <c r="E7" i="5"/>
  <c r="Q6" i="5"/>
  <c r="K6" i="5"/>
  <c r="E6" i="5"/>
  <c r="Q5" i="5"/>
  <c r="K5" i="5"/>
  <c r="E5" i="5"/>
  <c r="Q4" i="5"/>
  <c r="K4" i="5"/>
  <c r="E4" i="5"/>
  <c r="P32" i="3"/>
  <c r="K32" i="3"/>
  <c r="E32" i="3"/>
  <c r="P31" i="3"/>
  <c r="K31" i="3"/>
  <c r="E31" i="3"/>
  <c r="P30" i="3"/>
  <c r="K30" i="3"/>
  <c r="E30" i="3"/>
  <c r="P29" i="3"/>
  <c r="K29" i="3"/>
  <c r="E29" i="3"/>
  <c r="P28" i="3"/>
  <c r="K28" i="3"/>
  <c r="E28" i="3"/>
  <c r="P27" i="3"/>
  <c r="K27" i="3"/>
  <c r="E27" i="3"/>
  <c r="P26" i="3"/>
  <c r="K26" i="3"/>
  <c r="E26" i="3"/>
  <c r="P21" i="3"/>
  <c r="K21" i="3"/>
  <c r="E21" i="3"/>
  <c r="P20" i="3"/>
  <c r="K20" i="3"/>
  <c r="E20" i="3"/>
  <c r="P19" i="3"/>
  <c r="K19" i="3"/>
  <c r="E19" i="3"/>
  <c r="P18" i="3"/>
  <c r="K18" i="3"/>
  <c r="E18" i="3"/>
  <c r="P17" i="3"/>
  <c r="K17" i="3"/>
  <c r="E17" i="3"/>
  <c r="P16" i="3"/>
  <c r="K16" i="3"/>
  <c r="E16" i="3"/>
  <c r="P15" i="3"/>
  <c r="K15" i="3"/>
  <c r="E15" i="3"/>
  <c r="P10" i="3"/>
  <c r="K10" i="3"/>
  <c r="E10" i="3"/>
  <c r="P9" i="3"/>
  <c r="K9" i="3"/>
  <c r="E9" i="3"/>
  <c r="P8" i="3"/>
  <c r="K8" i="3"/>
  <c r="E8" i="3"/>
  <c r="P7" i="3"/>
  <c r="K7" i="3"/>
  <c r="E7" i="3"/>
  <c r="P6" i="3"/>
  <c r="K6" i="3"/>
  <c r="E6" i="3"/>
  <c r="P5" i="3"/>
  <c r="K5" i="3"/>
  <c r="E5" i="3"/>
  <c r="P4" i="3"/>
  <c r="K4" i="3"/>
  <c r="E4" i="3"/>
  <c r="T34" i="7" l="1"/>
  <c r="T33" i="7"/>
  <c r="T35" i="7"/>
  <c r="T27" i="7"/>
  <c r="T28" i="7"/>
  <c r="T26" i="7"/>
  <c r="C15" i="8"/>
  <c r="D15" i="8" s="1"/>
  <c r="T12" i="7"/>
  <c r="T13" i="7"/>
  <c r="T11" i="7"/>
  <c r="S26" i="5"/>
  <c r="C11" i="6" s="1"/>
  <c r="S24" i="5"/>
  <c r="C9" i="6" s="1"/>
  <c r="R31" i="3"/>
  <c r="C24" i="4" s="1"/>
  <c r="J10" i="4" s="1"/>
  <c r="R19" i="3"/>
  <c r="C15" i="4" s="1"/>
  <c r="I4" i="4" s="1"/>
  <c r="C3" i="8"/>
  <c r="D5" i="8" s="1"/>
  <c r="D8" i="10"/>
  <c r="I7" i="10"/>
  <c r="I10" i="10"/>
  <c r="J10" i="10" s="1"/>
  <c r="D9" i="10"/>
  <c r="S37" i="5"/>
  <c r="H26" i="8"/>
  <c r="R27" i="3"/>
  <c r="S42" i="5"/>
  <c r="H7" i="8"/>
  <c r="H20" i="8"/>
  <c r="C25" i="8"/>
  <c r="H7" i="10"/>
  <c r="D4" i="10"/>
  <c r="J4" i="10"/>
  <c r="D7" i="10"/>
  <c r="I4" i="10"/>
  <c r="S23" i="5"/>
  <c r="C27" i="8"/>
  <c r="C26" i="8"/>
  <c r="C20" i="8"/>
  <c r="R20" i="3"/>
  <c r="H10" i="8"/>
  <c r="C19" i="8"/>
  <c r="C8" i="8"/>
  <c r="C7" i="8"/>
  <c r="I17" i="8"/>
  <c r="R16" i="3"/>
  <c r="R21" i="3"/>
  <c r="R26" i="3"/>
  <c r="R28" i="3"/>
  <c r="H17" i="8"/>
  <c r="D13" i="8"/>
  <c r="C9" i="8"/>
  <c r="D5" i="10"/>
  <c r="D29" i="8"/>
  <c r="D30" i="8"/>
  <c r="D31" i="8"/>
  <c r="T4" i="7"/>
  <c r="T5" i="7"/>
  <c r="T6" i="7"/>
  <c r="S31" i="5"/>
  <c r="S32" i="5"/>
  <c r="S25" i="5"/>
  <c r="S13" i="5"/>
  <c r="C16" i="6" s="1"/>
  <c r="S18" i="5"/>
  <c r="C23" i="6" s="1"/>
  <c r="S12" i="5"/>
  <c r="C15" i="6" s="1"/>
  <c r="S7" i="5"/>
  <c r="C6" i="6" s="1"/>
  <c r="S6" i="5"/>
  <c r="C5" i="6" s="1"/>
  <c r="S4" i="5"/>
  <c r="C3" i="6" s="1"/>
  <c r="S5" i="5"/>
  <c r="C4" i="6" s="1"/>
  <c r="H7" i="6" s="1"/>
  <c r="R29" i="3"/>
  <c r="R30" i="3"/>
  <c r="R32" i="3"/>
  <c r="R17" i="3"/>
  <c r="R18" i="3"/>
  <c r="R15" i="3"/>
  <c r="R5" i="3"/>
  <c r="C4" i="4" s="1"/>
  <c r="H6" i="4" s="1"/>
  <c r="R9" i="3"/>
  <c r="C8" i="4" s="1"/>
  <c r="R4" i="3"/>
  <c r="R7" i="3"/>
  <c r="C6" i="4" s="1"/>
  <c r="H8" i="4" s="1"/>
  <c r="R8" i="3"/>
  <c r="C7" i="4" s="1"/>
  <c r="H10" i="4" s="1"/>
  <c r="R6" i="3"/>
  <c r="C5" i="4" s="1"/>
  <c r="H7" i="4" s="1"/>
  <c r="R10" i="3"/>
  <c r="C9" i="4" s="1"/>
  <c r="H5" i="4" s="1"/>
  <c r="P53" i="1"/>
  <c r="K53" i="1"/>
  <c r="E53" i="1"/>
  <c r="P52" i="1"/>
  <c r="R52" i="1" s="1"/>
  <c r="K52" i="1"/>
  <c r="E52" i="1"/>
  <c r="P51" i="1"/>
  <c r="K51" i="1"/>
  <c r="E51" i="1"/>
  <c r="P50" i="1"/>
  <c r="E50" i="1"/>
  <c r="P49" i="1"/>
  <c r="K49" i="1"/>
  <c r="E49" i="1"/>
  <c r="P48" i="1"/>
  <c r="K48" i="1"/>
  <c r="E48" i="1"/>
  <c r="P47" i="1"/>
  <c r="K47" i="1"/>
  <c r="E47" i="1"/>
  <c r="P46" i="1"/>
  <c r="K46" i="1"/>
  <c r="E46" i="1"/>
  <c r="P45" i="1"/>
  <c r="K45" i="1"/>
  <c r="E45" i="1"/>
  <c r="P44" i="1"/>
  <c r="K44" i="1"/>
  <c r="E44" i="1"/>
  <c r="P43" i="1"/>
  <c r="K43" i="1"/>
  <c r="E43" i="1"/>
  <c r="P42" i="1"/>
  <c r="K42" i="1"/>
  <c r="E42" i="1"/>
  <c r="P41" i="1"/>
  <c r="K41" i="1"/>
  <c r="P40" i="1"/>
  <c r="K40" i="1"/>
  <c r="E40" i="1"/>
  <c r="P35" i="1"/>
  <c r="K35" i="1"/>
  <c r="E35" i="1"/>
  <c r="P34" i="1"/>
  <c r="K34" i="1"/>
  <c r="E34" i="1"/>
  <c r="P33" i="1"/>
  <c r="K33" i="1"/>
  <c r="E33" i="1"/>
  <c r="P32" i="1"/>
  <c r="K32" i="1"/>
  <c r="E32" i="1"/>
  <c r="P31" i="1"/>
  <c r="K31" i="1"/>
  <c r="E31" i="1"/>
  <c r="P30" i="1"/>
  <c r="K30" i="1"/>
  <c r="E30" i="1"/>
  <c r="P29" i="1"/>
  <c r="K29" i="1"/>
  <c r="E29" i="1"/>
  <c r="P28" i="1"/>
  <c r="K28" i="1"/>
  <c r="E28" i="1"/>
  <c r="P27" i="1"/>
  <c r="K27" i="1"/>
  <c r="E27" i="1"/>
  <c r="P26" i="1"/>
  <c r="K26" i="1"/>
  <c r="E26" i="1"/>
  <c r="P25" i="1"/>
  <c r="K25" i="1"/>
  <c r="E25" i="1"/>
  <c r="P24" i="1"/>
  <c r="K24" i="1"/>
  <c r="E24" i="1"/>
  <c r="P23" i="1"/>
  <c r="K23" i="1"/>
  <c r="E23" i="1"/>
  <c r="P22" i="1"/>
  <c r="K22" i="1"/>
  <c r="E22" i="1"/>
  <c r="E14" i="1"/>
  <c r="K14" i="1"/>
  <c r="P14" i="1"/>
  <c r="E15" i="1"/>
  <c r="K15" i="1"/>
  <c r="P15" i="1"/>
  <c r="E16" i="1"/>
  <c r="K16" i="1"/>
  <c r="P16" i="1"/>
  <c r="E17" i="1"/>
  <c r="K17" i="1"/>
  <c r="P17" i="1"/>
  <c r="P13" i="1"/>
  <c r="K13" i="1"/>
  <c r="E13" i="1"/>
  <c r="P12" i="1"/>
  <c r="K12" i="1"/>
  <c r="E12" i="1"/>
  <c r="P11" i="1"/>
  <c r="K11" i="1"/>
  <c r="E11" i="1"/>
  <c r="P10" i="1"/>
  <c r="K10" i="1"/>
  <c r="E10" i="1"/>
  <c r="P9" i="1"/>
  <c r="K9" i="1"/>
  <c r="E9" i="1"/>
  <c r="P8" i="1"/>
  <c r="K8" i="1"/>
  <c r="E8" i="1"/>
  <c r="P7" i="1"/>
  <c r="K7" i="1"/>
  <c r="E7" i="1"/>
  <c r="P6" i="1"/>
  <c r="K6" i="1"/>
  <c r="E6" i="1"/>
  <c r="P5" i="1"/>
  <c r="K5" i="1"/>
  <c r="E5" i="1"/>
  <c r="P4" i="1"/>
  <c r="K4" i="1"/>
  <c r="E4" i="1"/>
  <c r="D14" i="8" l="1"/>
  <c r="H23" i="8"/>
  <c r="T31" i="5"/>
  <c r="T32" i="5"/>
  <c r="T26" i="5"/>
  <c r="T23" i="5"/>
  <c r="T24" i="5"/>
  <c r="T25" i="5"/>
  <c r="S29" i="3"/>
  <c r="S26" i="3"/>
  <c r="S30" i="3"/>
  <c r="S27" i="3"/>
  <c r="S31" i="3"/>
  <c r="S28" i="3"/>
  <c r="S32" i="3"/>
  <c r="S16" i="3"/>
  <c r="S20" i="3"/>
  <c r="S21" i="3"/>
  <c r="S15" i="3"/>
  <c r="S17" i="3"/>
  <c r="S18" i="3"/>
  <c r="S19" i="3"/>
  <c r="R42" i="1"/>
  <c r="R53" i="1"/>
  <c r="R51" i="1"/>
  <c r="R50" i="1"/>
  <c r="R49" i="1"/>
  <c r="R48" i="1"/>
  <c r="R47" i="1"/>
  <c r="R46" i="1"/>
  <c r="R45" i="1"/>
  <c r="R44" i="1"/>
  <c r="R43" i="1"/>
  <c r="R41" i="1"/>
  <c r="R40" i="1"/>
  <c r="D4" i="8"/>
  <c r="J17" i="8"/>
  <c r="R22" i="1"/>
  <c r="C18" i="2" s="1"/>
  <c r="C13" i="4"/>
  <c r="D4" i="6"/>
  <c r="H10" i="6"/>
  <c r="D5" i="6"/>
  <c r="H23" i="6"/>
  <c r="D16" i="6"/>
  <c r="C17" i="4"/>
  <c r="I4" i="8"/>
  <c r="D7" i="8"/>
  <c r="I20" i="8"/>
  <c r="J20" i="8" s="1"/>
  <c r="C16" i="4"/>
  <c r="D25" i="8"/>
  <c r="H33" i="8"/>
  <c r="J33" i="8" s="1"/>
  <c r="R16" i="1"/>
  <c r="R24" i="1"/>
  <c r="R29" i="1"/>
  <c r="C25" i="4"/>
  <c r="H9" i="4"/>
  <c r="D6" i="6"/>
  <c r="H13" i="6"/>
  <c r="C10" i="6"/>
  <c r="J26" i="8"/>
  <c r="C12" i="4"/>
  <c r="I23" i="8"/>
  <c r="J23" i="8" s="1"/>
  <c r="D27" i="8"/>
  <c r="H39" i="8"/>
  <c r="J39" i="8" s="1"/>
  <c r="I13" i="6"/>
  <c r="I7" i="6"/>
  <c r="J7" i="6" s="1"/>
  <c r="R13" i="1"/>
  <c r="C12" i="2" s="1"/>
  <c r="H4" i="2" s="1"/>
  <c r="R15" i="1"/>
  <c r="R27" i="1"/>
  <c r="R35" i="1"/>
  <c r="C11" i="4"/>
  <c r="C23" i="4"/>
  <c r="H20" i="6"/>
  <c r="D15" i="6"/>
  <c r="C19" i="6"/>
  <c r="C21" i="4"/>
  <c r="I7" i="8"/>
  <c r="J7" i="8" s="1"/>
  <c r="D8" i="8"/>
  <c r="C29" i="6"/>
  <c r="C25" i="6"/>
  <c r="R17" i="1"/>
  <c r="R14" i="1"/>
  <c r="R28" i="1"/>
  <c r="C3" i="4"/>
  <c r="D5" i="4" s="1"/>
  <c r="C14" i="4"/>
  <c r="C22" i="4"/>
  <c r="H4" i="6"/>
  <c r="D3" i="6"/>
  <c r="C18" i="6"/>
  <c r="D9" i="8"/>
  <c r="I10" i="8"/>
  <c r="J10" i="8" s="1"/>
  <c r="C19" i="4"/>
  <c r="D26" i="8"/>
  <c r="H36" i="8"/>
  <c r="J36" i="8" s="1"/>
  <c r="C8" i="6"/>
  <c r="J7" i="10"/>
  <c r="K7" i="10" s="1"/>
  <c r="C20" i="4"/>
  <c r="H4" i="8"/>
  <c r="D3" i="8"/>
  <c r="T7" i="5"/>
  <c r="T4" i="5"/>
  <c r="T5" i="5"/>
  <c r="T6" i="5"/>
  <c r="R25" i="1"/>
  <c r="R26" i="1"/>
  <c r="R33" i="1"/>
  <c r="R34" i="1"/>
  <c r="R23" i="1"/>
  <c r="R31" i="1"/>
  <c r="R30" i="1"/>
  <c r="R32" i="1"/>
  <c r="R4" i="1"/>
  <c r="C3" i="2" s="1"/>
  <c r="H15" i="2" s="1"/>
  <c r="R9" i="1"/>
  <c r="C8" i="2" s="1"/>
  <c r="R5" i="1"/>
  <c r="C4" i="2" s="1"/>
  <c r="R6" i="1"/>
  <c r="C5" i="2" s="1"/>
  <c r="R7" i="1"/>
  <c r="C6" i="2" s="1"/>
  <c r="H6" i="2" s="1"/>
  <c r="R8" i="1"/>
  <c r="C7" i="2" s="1"/>
  <c r="H5" i="2" s="1"/>
  <c r="R10" i="1"/>
  <c r="C9" i="2" s="1"/>
  <c r="R12" i="1"/>
  <c r="R11" i="1"/>
  <c r="C10" i="2" s="1"/>
  <c r="H17" i="2" s="1"/>
  <c r="K4" i="10" l="1"/>
  <c r="S41" i="1"/>
  <c r="S45" i="1"/>
  <c r="S49" i="1"/>
  <c r="S53" i="1"/>
  <c r="S42" i="1"/>
  <c r="S46" i="1"/>
  <c r="S50" i="1"/>
  <c r="S40" i="1"/>
  <c r="S47" i="1"/>
  <c r="S51" i="1"/>
  <c r="S48" i="1"/>
  <c r="S52" i="1"/>
  <c r="S43" i="1"/>
  <c r="S44" i="1"/>
  <c r="S25" i="1"/>
  <c r="S29" i="1"/>
  <c r="S33" i="1"/>
  <c r="S26" i="1"/>
  <c r="S30" i="1"/>
  <c r="S34" i="1"/>
  <c r="S23" i="1"/>
  <c r="S27" i="1"/>
  <c r="S31" i="1"/>
  <c r="S35" i="1"/>
  <c r="S24" i="1"/>
  <c r="S28" i="1"/>
  <c r="S32" i="1"/>
  <c r="S22" i="1"/>
  <c r="S5" i="1"/>
  <c r="S13" i="1"/>
  <c r="S10" i="1"/>
  <c r="S7" i="1"/>
  <c r="S11" i="1"/>
  <c r="S8" i="1"/>
  <c r="S12" i="1"/>
  <c r="S16" i="1"/>
  <c r="S9" i="1"/>
  <c r="S17" i="1"/>
  <c r="S6" i="1"/>
  <c r="S14" i="1"/>
  <c r="S4" i="1"/>
  <c r="S15" i="1"/>
  <c r="K10" i="10"/>
  <c r="K33" i="8"/>
  <c r="D4" i="4"/>
  <c r="K23" i="8"/>
  <c r="K17" i="8"/>
  <c r="C19" i="2"/>
  <c r="C21" i="2"/>
  <c r="J4" i="4"/>
  <c r="D20" i="4"/>
  <c r="I4" i="6"/>
  <c r="J4" i="6" s="1"/>
  <c r="D8" i="6"/>
  <c r="C16" i="2"/>
  <c r="I23" i="6"/>
  <c r="J23" i="6" s="1"/>
  <c r="D19" i="6"/>
  <c r="J8" i="4"/>
  <c r="D23" i="4"/>
  <c r="C46" i="2"/>
  <c r="C31" i="2"/>
  <c r="D9" i="6"/>
  <c r="J9" i="4"/>
  <c r="D25" i="4"/>
  <c r="C44" i="2"/>
  <c r="C36" i="2"/>
  <c r="C11" i="2"/>
  <c r="C28" i="2"/>
  <c r="C30" i="2"/>
  <c r="C43" i="2"/>
  <c r="I5" i="4"/>
  <c r="D14" i="4"/>
  <c r="C42" i="2"/>
  <c r="C23" i="2"/>
  <c r="J13" i="6"/>
  <c r="C41" i="2"/>
  <c r="C34" i="2"/>
  <c r="C15" i="2"/>
  <c r="I6" i="4"/>
  <c r="D16" i="4"/>
  <c r="H9" i="2"/>
  <c r="C26" i="2"/>
  <c r="C29" i="2"/>
  <c r="C39" i="2"/>
  <c r="H14" i="2"/>
  <c r="I11" i="2"/>
  <c r="K20" i="8"/>
  <c r="J5" i="4"/>
  <c r="D24" i="4"/>
  <c r="D19" i="4"/>
  <c r="I20" i="6"/>
  <c r="J20" i="6" s="1"/>
  <c r="D18" i="6"/>
  <c r="C24" i="2"/>
  <c r="J6" i="4"/>
  <c r="D21" i="4"/>
  <c r="I8" i="4"/>
  <c r="D15" i="4"/>
  <c r="D11" i="4"/>
  <c r="C38" i="2"/>
  <c r="C14" i="2"/>
  <c r="K26" i="8"/>
  <c r="D11" i="6"/>
  <c r="C40" i="2"/>
  <c r="C25" i="2"/>
  <c r="C27" i="2"/>
  <c r="C22" i="2"/>
  <c r="C35" i="2"/>
  <c r="H11" i="2"/>
  <c r="H10" i="2"/>
  <c r="J4" i="8"/>
  <c r="K4" i="8" s="1"/>
  <c r="K36" i="8"/>
  <c r="D22" i="4"/>
  <c r="J7" i="4"/>
  <c r="H4" i="4"/>
  <c r="D9" i="4"/>
  <c r="D6" i="4"/>
  <c r="D3" i="4"/>
  <c r="C13" i="2"/>
  <c r="D7" i="4"/>
  <c r="C33" i="2"/>
  <c r="K39" i="8"/>
  <c r="I10" i="4"/>
  <c r="K10" i="4" s="1"/>
  <c r="D12" i="4"/>
  <c r="I10" i="6"/>
  <c r="J10" i="6" s="1"/>
  <c r="D10" i="6"/>
  <c r="C45" i="2"/>
  <c r="C37" i="2"/>
  <c r="C20" i="2"/>
  <c r="D17" i="4"/>
  <c r="I7" i="4"/>
  <c r="D13" i="4"/>
  <c r="I9" i="4"/>
  <c r="D8" i="4"/>
  <c r="K7" i="8" l="1"/>
  <c r="K23" i="6"/>
  <c r="K6" i="4"/>
  <c r="K7" i="4"/>
  <c r="K9" i="4"/>
  <c r="D3" i="2"/>
  <c r="D10" i="2"/>
  <c r="D4" i="2"/>
  <c r="K4" i="6"/>
  <c r="K7" i="6"/>
  <c r="K10" i="6"/>
  <c r="J15" i="2"/>
  <c r="D37" i="2"/>
  <c r="I12" i="2"/>
  <c r="D23" i="2"/>
  <c r="D18" i="2"/>
  <c r="D11" i="2"/>
  <c r="H16" i="2"/>
  <c r="D46" i="2"/>
  <c r="J4" i="2"/>
  <c r="I14" i="2"/>
  <c r="D19" i="2"/>
  <c r="K20" i="6"/>
  <c r="D22" i="2"/>
  <c r="I4" i="2"/>
  <c r="D8" i="2"/>
  <c r="J6" i="2"/>
  <c r="D40" i="2"/>
  <c r="H7" i="2"/>
  <c r="H8" i="2"/>
  <c r="D14" i="2"/>
  <c r="D39" i="2"/>
  <c r="J10" i="2"/>
  <c r="D26" i="2"/>
  <c r="I7" i="2"/>
  <c r="D9" i="2"/>
  <c r="D15" i="2"/>
  <c r="H13" i="2"/>
  <c r="D41" i="2"/>
  <c r="J5" i="2"/>
  <c r="D43" i="2"/>
  <c r="J14" i="2"/>
  <c r="I9" i="2"/>
  <c r="D28" i="2"/>
  <c r="J17" i="2"/>
  <c r="D44" i="2"/>
  <c r="D12" i="2"/>
  <c r="I17" i="2"/>
  <c r="D20" i="2"/>
  <c r="D45" i="2"/>
  <c r="J16" i="2"/>
  <c r="D33" i="2"/>
  <c r="J12" i="2"/>
  <c r="D13" i="2"/>
  <c r="H12" i="2"/>
  <c r="D7" i="2"/>
  <c r="I8" i="2"/>
  <c r="D24" i="2"/>
  <c r="D42" i="2"/>
  <c r="J11" i="2"/>
  <c r="K11" i="2" s="1"/>
  <c r="K5" i="4"/>
  <c r="I5" i="2"/>
  <c r="D31" i="2"/>
  <c r="D21" i="2"/>
  <c r="I16" i="2"/>
  <c r="K4" i="4"/>
  <c r="D35" i="2"/>
  <c r="J13" i="2"/>
  <c r="I15" i="2"/>
  <c r="D27" i="2"/>
  <c r="D25" i="2"/>
  <c r="I13" i="2"/>
  <c r="D38" i="2"/>
  <c r="J9" i="2"/>
  <c r="D6" i="2"/>
  <c r="D29" i="2"/>
  <c r="I10" i="2"/>
  <c r="K10" i="2" s="1"/>
  <c r="D34" i="2"/>
  <c r="J8" i="2"/>
  <c r="K13" i="6"/>
  <c r="D30" i="2"/>
  <c r="I6" i="2"/>
  <c r="D5" i="2"/>
  <c r="J7" i="2"/>
  <c r="D36" i="2"/>
  <c r="K8" i="4"/>
  <c r="D16" i="2"/>
  <c r="K10" i="8"/>
  <c r="L8" i="4" l="1"/>
  <c r="L10" i="4"/>
  <c r="L7" i="4"/>
  <c r="K15" i="2"/>
  <c r="K9" i="2"/>
  <c r="K14" i="2"/>
  <c r="K17" i="2"/>
  <c r="K8" i="2"/>
  <c r="K12" i="2"/>
  <c r="K7" i="2"/>
  <c r="K6" i="2"/>
  <c r="L9" i="4"/>
  <c r="L4" i="4"/>
  <c r="K5" i="2"/>
  <c r="K13" i="2"/>
  <c r="K16" i="2"/>
  <c r="L5" i="4"/>
  <c r="K4" i="2"/>
  <c r="L6" i="4"/>
  <c r="L8" i="2" l="1"/>
  <c r="L15" i="2"/>
  <c r="L12" i="2"/>
  <c r="L10" i="2"/>
  <c r="L6" i="2"/>
  <c r="L7" i="2"/>
  <c r="L5" i="2"/>
  <c r="L17" i="2"/>
  <c r="L9" i="2"/>
  <c r="L16" i="2"/>
  <c r="L14" i="2"/>
  <c r="L4" i="2"/>
  <c r="L13" i="2"/>
  <c r="L11" i="2"/>
</calcChain>
</file>

<file path=xl/sharedStrings.xml><?xml version="1.0" encoding="utf-8"?>
<sst xmlns="http://schemas.openxmlformats.org/spreadsheetml/2006/main" count="1138" uniqueCount="190">
  <si>
    <t>ARO</t>
  </si>
  <si>
    <t>N°</t>
  </si>
  <si>
    <t>GIMNASTA</t>
  </si>
  <si>
    <t>NOTA COMUN DB1/DB2</t>
  </si>
  <si>
    <t>NOTA COMUN DA1/DA2</t>
  </si>
  <si>
    <t>NOTA D</t>
  </si>
  <si>
    <t>A1</t>
  </si>
  <si>
    <t>A2</t>
  </si>
  <si>
    <t>A3</t>
  </si>
  <si>
    <t>PROMEDIO  A</t>
  </si>
  <si>
    <t>NOTA FINAL A</t>
  </si>
  <si>
    <t>E1</t>
  </si>
  <si>
    <t>E2</t>
  </si>
  <si>
    <t>E3</t>
  </si>
  <si>
    <t>PROMEDIO  E</t>
  </si>
  <si>
    <t>NOTA FINAL E</t>
  </si>
  <si>
    <t>DESCUENTO</t>
  </si>
  <si>
    <t>TOTAL</t>
  </si>
  <si>
    <t>PUESTO POR APARATO</t>
  </si>
  <si>
    <t>PELOTA</t>
  </si>
  <si>
    <t>CINTA</t>
  </si>
  <si>
    <t>AC4 - INDIVIDUAL - NIVEL "B"</t>
  </si>
  <si>
    <t>Romero, Malena (FMG)</t>
  </si>
  <si>
    <t>Gilli, Ambra (FCG)</t>
  </si>
  <si>
    <t>Jaime Serradel, M Belén (FFG)</t>
  </si>
  <si>
    <t>Cuomo Olave, Jazmín (FCG)</t>
  </si>
  <si>
    <t>Crespo, Chiara (FGSL)</t>
  </si>
  <si>
    <t>Negri Ferraro, Delfina (FCG)</t>
  </si>
  <si>
    <t>Reale, Giuliana (FBG)</t>
  </si>
  <si>
    <t>Suso, Julieta (FMG)</t>
  </si>
  <si>
    <t>Serrano, Sofía (FCG)</t>
  </si>
  <si>
    <t>Campero, Jazmín (FMG)</t>
  </si>
  <si>
    <t>Olivera, Lucia (FGSL)</t>
  </si>
  <si>
    <t>Fuentes, Julia (FRG)</t>
  </si>
  <si>
    <t>Palermo, Helena (FGSL)</t>
  </si>
  <si>
    <t>Frontini, Pilar (FMG)</t>
  </si>
  <si>
    <t>NIVEL B - TORNEO NACIONAL FEDERATIVO - ALL AROUND NACIONAL - OBERÁ</t>
  </si>
  <si>
    <t>NOTA</t>
  </si>
  <si>
    <t>PUESTO</t>
  </si>
  <si>
    <t>INDIVIDUAL</t>
  </si>
  <si>
    <t>FCG</t>
  </si>
  <si>
    <t>FMG</t>
  </si>
  <si>
    <t>NIVEL B - TORNEO NACIONAL FEDERATIVO - PREMIACIÓN POR EQUIPOS - OBERÁ</t>
  </si>
  <si>
    <t>NIVEL B - AC4 - IND - VIERNES 11/11/22 - FEDERATIVO OBERÁ</t>
  </si>
  <si>
    <t>CATEGORÍA: AC4</t>
  </si>
  <si>
    <t>FFG</t>
  </si>
  <si>
    <t>FGSL</t>
  </si>
  <si>
    <t>FBG</t>
  </si>
  <si>
    <t>FRG</t>
  </si>
  <si>
    <t>Cuomo Olave, Jazmin - Gilli, Ambra - Negri Ferraro, Delfina - Serrano, Sofía</t>
  </si>
  <si>
    <t>Campero, Jazmin - Frontini, Pilar - Romero, Malena - Suso, Julieta</t>
  </si>
  <si>
    <t>Crespo, Chiara - Olivera, Lucia - Palmero, Helena</t>
  </si>
  <si>
    <t>Allera Czplinski, Bianca (FMG)</t>
  </si>
  <si>
    <t>Isa Carbajosa, Joaquina (FMG)</t>
  </si>
  <si>
    <t>Liesenfeld, Jorgelina (FMiG)</t>
  </si>
  <si>
    <t>Palmero, Guillermina (FGSL)</t>
  </si>
  <si>
    <t>Roteta, Olivia (FMG)</t>
  </si>
  <si>
    <t>Prieto, Agustina (FMG)</t>
  </si>
  <si>
    <t>Faerman, Isabella (FRG)</t>
  </si>
  <si>
    <t>MANOS LIBRES</t>
  </si>
  <si>
    <t>SOGA</t>
  </si>
  <si>
    <t>NIVEL B - AC2 - IND - VIERNES 11/11/22 - FEDERATIVO OBERÁ</t>
  </si>
  <si>
    <t>CATEGORÍA: AC2</t>
  </si>
  <si>
    <t>FMiG</t>
  </si>
  <si>
    <t xml:space="preserve">Allera Czplinski, Bianca </t>
  </si>
  <si>
    <t xml:space="preserve">Isa Carbajosa, Joaquina </t>
  </si>
  <si>
    <t xml:space="preserve">Liesenfeld, Jorgelina </t>
  </si>
  <si>
    <t xml:space="preserve">Palmero, Guillermina </t>
  </si>
  <si>
    <t xml:space="preserve">Roteta, Olivia </t>
  </si>
  <si>
    <t xml:space="preserve">Prieto, Agustina </t>
  </si>
  <si>
    <t xml:space="preserve">Faerman, Isabella </t>
  </si>
  <si>
    <t>Allera Czplinski, Bianca - Isa Carbajosa, Joaquina - Prieto, Agustina - Roteta, Olivia</t>
  </si>
  <si>
    <t>AC2 - INDIVIDUAL - NIVEL "B"</t>
  </si>
  <si>
    <t>OPEN +13 - CONJUNTO - NIVEL "B"</t>
  </si>
  <si>
    <t>Acrogliano, Anganuzzi, Martinez Galiment, Nirino, Presas (FMG)</t>
  </si>
  <si>
    <t>Ferrazzini, Liesche, Rodriguez, Solari Bonafede, Solari Bonafede (FSG)</t>
  </si>
  <si>
    <t>González, Leiva Macarri, Luaga, Nuñez, Stazzoni (FMG)</t>
  </si>
  <si>
    <t>Apreda Izquierdo, Evangelista, Frontini, Moyano Izquierdo, Rossini (FMG)</t>
  </si>
  <si>
    <t>JUVENIL - CONJUNTO - NIVEL "B"</t>
  </si>
  <si>
    <t>Ferreyra, Gomez Aguirre, González Martinez, González, Palomero(FMG)</t>
  </si>
  <si>
    <t>AC2 - CONJUNTO - NIVEL "B"</t>
  </si>
  <si>
    <t>Alves, Bersdchadsky, Ganino, Machicote Soto, Peterson (FMG)</t>
  </si>
  <si>
    <t>Colangelo, Herrera, Nicolaides, Oyarzun, Recofsky, Vera (FRG)</t>
  </si>
  <si>
    <t>Isa Carbajosa, Prieto, Roteta (FMG)</t>
  </si>
  <si>
    <t>AC2 - TRIO - NIVEL "B"</t>
  </si>
  <si>
    <t>NIVEL B - OPEN +13 - CONJUNTO - VIERNES 11/11/22 - FEDERATIVO OBERÁ</t>
  </si>
  <si>
    <t>NIVEL B - JUVENIL - CONJUNTO - VIERNES 11/11/22 - FEDERATIVO OBERÁ</t>
  </si>
  <si>
    <t>NIVEL B - AC2 - CONJUNTO - VIERNES 11/11/22 - FEDERATIVO OBERÁ</t>
  </si>
  <si>
    <t>NIVEL B - AC2 - TRIO - VIERNES 11/11/22 - FEDERATIVO OBERÁ</t>
  </si>
  <si>
    <t>FSG</t>
  </si>
  <si>
    <t>CATEGORÍA: OPEN +13</t>
  </si>
  <si>
    <t>CONJUNTO</t>
  </si>
  <si>
    <t>CATEGORÍA: JUVENIL</t>
  </si>
  <si>
    <t xml:space="preserve">Acrogliano, Anganuzzi, Martinez Galiment, Nirino, Presas </t>
  </si>
  <si>
    <t xml:space="preserve">Ferrazzini, Liesche, Rodriguez, Solari Bonafede, Solari Bonafede </t>
  </si>
  <si>
    <t xml:space="preserve">González, Leiva Macarri, Luaga, Nuñez, Stazzoni </t>
  </si>
  <si>
    <t xml:space="preserve">Apreda Izquierdo, Evangelista, Frontini, Moyano Izquierdo, Rossini </t>
  </si>
  <si>
    <t>Ferreyra, Gomez Aguirre, González Martinez, González, Palomero</t>
  </si>
  <si>
    <t xml:space="preserve">Colangelo, Herrera, Nicolaides, Oyarzun, Recofsky, Vera </t>
  </si>
  <si>
    <t>AC4 - CONJUNTO - NIVEL "B"</t>
  </si>
  <si>
    <t>Aliaga Ledesma, Della Crocce, Romero, Soria, Toconas Bosco (FMG)</t>
  </si>
  <si>
    <t>Bufano Navarro, Daneri, Delli Quadri, Montes, Reale (FBG)</t>
  </si>
  <si>
    <t>Kalafa, Savoia, Suso, Torres, Vega (FMG)</t>
  </si>
  <si>
    <t>AC3 - CONJUNTO - NIVEL "B"</t>
  </si>
  <si>
    <t>Brochero Ballatore, Dallavalle, Dre, Rajani, Sibilia, Tejeiro (FCG)</t>
  </si>
  <si>
    <t>Escobar, Hurley, Lucchini, Orellano, Petrocco (FMG)</t>
  </si>
  <si>
    <t>Bazan, Cuomo Olave, Escudero, Montes, Peralta, Salas (FCG)</t>
  </si>
  <si>
    <t>Allera Czplinski, Benavente, Casey, Gutierrez, Ikei (FMG)</t>
  </si>
  <si>
    <t>MAYOR - CONJUNTO - NIVEL "B"</t>
  </si>
  <si>
    <t>Arce, Castiglione, Griffo Llamas, Marti, Nahas, Soria (FCG)</t>
  </si>
  <si>
    <t>Bonini, Corvalan, Magnifico, Pignataro, Turnes (FBG)</t>
  </si>
  <si>
    <t>Dubovitzky, Garcia, Muzzuppapa, Paez, Sande (FMG)</t>
  </si>
  <si>
    <t>NIVEL B - AC4 - CONJUNTO - VIERNES 11/11/22 - FEDERATIVO OBERÁ</t>
  </si>
  <si>
    <t xml:space="preserve">Aliaga Ledesma, Della Crocce, Romero, Soria, Toconas Bosco </t>
  </si>
  <si>
    <t xml:space="preserve">Bufano Navarro, Daneri, Delli Quadri, Montes, Reale </t>
  </si>
  <si>
    <t xml:space="preserve">Kalafa, Savoia, Suso, Torres, Vega </t>
  </si>
  <si>
    <t>CATEGORÍA: AC 4</t>
  </si>
  <si>
    <t xml:space="preserve">Brochero Ballatore, Dallavalle, Dre, Rajani, Sibilia, Tejeiro </t>
  </si>
  <si>
    <t xml:space="preserve">Escobar, Hurley, Lucchini, Orellano, Petrocco </t>
  </si>
  <si>
    <t xml:space="preserve">Bazan, Cuomo Olave, Escudero, Montes, Peralta, Salas </t>
  </si>
  <si>
    <t xml:space="preserve">Allera Czplinski, Benavente, Casey, Gutierrez, Ikei </t>
  </si>
  <si>
    <t xml:space="preserve">Arce, Castiglione, Griffo Llamas, Marti, Nahas, Soria </t>
  </si>
  <si>
    <t xml:space="preserve">Bonini, Corvalan, Magnifico, Pignataro, Turnes </t>
  </si>
  <si>
    <t xml:space="preserve">Dubovitzky, Garcia, Muzzuppapa, Paez, Sande </t>
  </si>
  <si>
    <t>NIVEL B - AC3 - CONJUNTO - VIERNES 11/11/22 - FEDERATIVO OBERÁ</t>
  </si>
  <si>
    <t>NIVEL B - MAYOR - CONJUNTO - VIERNES 11/11/22 - FEDERATIVO OBERÁ</t>
  </si>
  <si>
    <t>MIXTO</t>
  </si>
  <si>
    <t>CATEGORÍA: MAYOR</t>
  </si>
  <si>
    <t>CATEGORÍA: AC 3</t>
  </si>
  <si>
    <t>OPEN +13 - TRIO - NIVEL "B"</t>
  </si>
  <si>
    <t>Monserrat, Santandreu, Soruco, Villagomes (FCG)</t>
  </si>
  <si>
    <t>Apreda Izquierdo, Moyano Izquierdo, Rossini (FMG)</t>
  </si>
  <si>
    <t>Böfer, Cier, Katz Wendik (FMG)</t>
  </si>
  <si>
    <t>Kozakiewicz, Mielniczuk, Ohashi (FMiG)</t>
  </si>
  <si>
    <t>AC3 - DUO - NIVEL "B"</t>
  </si>
  <si>
    <t>AC3 - TRIO - NIVEL "B"</t>
  </si>
  <si>
    <t>Calzone, Pascal (FMG)</t>
  </si>
  <si>
    <t>Jaime Serradel, Maita (FFG)</t>
  </si>
  <si>
    <t>NIVEL B - OPEN +13 - TRIO - VIERNES 11/11/22 - FEDERATIVO OBERÁ</t>
  </si>
  <si>
    <t xml:space="preserve">Monserrat, Santandreu, Soruco, Villagomes </t>
  </si>
  <si>
    <t xml:space="preserve">Apreda Izquierdo, Moyano Izquierdo, Rossini </t>
  </si>
  <si>
    <t xml:space="preserve">Böfer, Cier, Katz Wendik </t>
  </si>
  <si>
    <t>NIVEL B - AC3 - TRIO - VIERNES 11/11/22 - FEDERATIVO OBERÁ</t>
  </si>
  <si>
    <t>NIVEL B - AC4 - DUO - VIERNES 11/11/22 - FEDERATIVO OBERÁ</t>
  </si>
  <si>
    <t>NIVEL B - AC3 - DUO - VIERNES 11/11/22 - FEDERATIVO OBERÁ</t>
  </si>
  <si>
    <t>A4</t>
  </si>
  <si>
    <t>E4</t>
  </si>
  <si>
    <t>JUEZAS</t>
  </si>
  <si>
    <t>DIRECCIÓN</t>
  </si>
  <si>
    <t>OTTAVIANO</t>
  </si>
  <si>
    <t>A 1</t>
  </si>
  <si>
    <t>E 1</t>
  </si>
  <si>
    <t>DB 1</t>
  </si>
  <si>
    <t>FONTANELLA</t>
  </si>
  <si>
    <t>A 2</t>
  </si>
  <si>
    <t>E 2</t>
  </si>
  <si>
    <t>SZAFRANSKA</t>
  </si>
  <si>
    <t>DB 2</t>
  </si>
  <si>
    <t>DE LUCA</t>
  </si>
  <si>
    <t>E 3</t>
  </si>
  <si>
    <t>HASS</t>
  </si>
  <si>
    <t>DA 1</t>
  </si>
  <si>
    <t>PENSA</t>
  </si>
  <si>
    <t>DE ROSSI</t>
  </si>
  <si>
    <t>E 4</t>
  </si>
  <si>
    <t>SCHERF</t>
  </si>
  <si>
    <t>DA 2</t>
  </si>
  <si>
    <t>L1</t>
  </si>
  <si>
    <t>L2</t>
  </si>
  <si>
    <t>MEDINA</t>
  </si>
  <si>
    <t>VALLEJOS</t>
  </si>
  <si>
    <t>BERRUTTI</t>
  </si>
  <si>
    <t>APLIGLIANO</t>
  </si>
  <si>
    <t>WEISE</t>
  </si>
  <si>
    <t>MARTINEZ</t>
  </si>
  <si>
    <t>JOSE</t>
  </si>
  <si>
    <t>MARIELA</t>
  </si>
  <si>
    <t>MICA</t>
  </si>
  <si>
    <t>BELEN</t>
  </si>
  <si>
    <t>MONI</t>
  </si>
  <si>
    <t>JAQUI</t>
  </si>
  <si>
    <t>VANE</t>
  </si>
  <si>
    <t>NILDA</t>
  </si>
  <si>
    <t>URBINA</t>
  </si>
  <si>
    <t>APRIGLIANO</t>
  </si>
  <si>
    <t>OLIVERA</t>
  </si>
  <si>
    <t>MARINEZ</t>
  </si>
  <si>
    <t>*Hubo problema con la fórmula, las notas que se mostraron fueron estas, al modificar quedaron las oficiales, los puestos no se modificaron</t>
  </si>
  <si>
    <t>X</t>
  </si>
  <si>
    <t>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</si>
</sst>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F0"/>
      <name val="Calibri"/>
      <family val="2"/>
    </font>
    <font>
      <b/>
      <sz val="11"/>
      <color rgb="FF99FF33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b/>
      <sz val="11"/>
      <color rgb="FF7EF6BD"/>
      <name val="Calibri"/>
      <family val="2"/>
    </font>
    <font>
      <b/>
      <sz val="11"/>
      <color rgb="FFFF6600"/>
      <name val="Calibri"/>
      <family val="2"/>
    </font>
    <font>
      <b/>
      <sz val="11"/>
      <color rgb="FFFF00FF"/>
      <name val="Calibri"/>
      <family val="2"/>
    </font>
    <font>
      <b/>
      <sz val="11"/>
      <color rgb="FF930916"/>
      <name val="Calibri"/>
      <family val="2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sz val="11"/>
      <color rgb="FFC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0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CFF99"/>
      <name val="Calibri"/>
      <family val="2"/>
    </font>
    <font>
      <b/>
      <sz val="11"/>
      <color rgb="FFCC99FF"/>
      <name val="Calibri"/>
      <family val="2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BAEFFC"/>
        <bgColor indexed="64"/>
      </patternFill>
    </fill>
    <fill>
      <patternFill patternType="solid">
        <fgColor rgb="FFFFFF99"/>
        <bgColor rgb="FFDBE5F1"/>
      </patternFill>
    </fill>
    <fill>
      <patternFill patternType="solid">
        <fgColor rgb="FFFFFF0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598CFD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7EF6BD"/>
        <bgColor indexed="64"/>
      </patternFill>
    </fill>
    <fill>
      <patternFill patternType="solid">
        <fgColor rgb="FFFFA86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56B78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66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wrapText="1"/>
    </xf>
    <xf numFmtId="2" fontId="15" fillId="6" borderId="4" xfId="0" applyNumberFormat="1" applyFont="1" applyFill="1" applyBorder="1" applyAlignment="1">
      <alignment horizontal="center"/>
    </xf>
    <xf numFmtId="2" fontId="15" fillId="7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2" fontId="17" fillId="8" borderId="4" xfId="0" applyNumberFormat="1" applyFont="1" applyFill="1" applyBorder="1" applyAlignment="1">
      <alignment horizontal="center"/>
    </xf>
    <xf numFmtId="2" fontId="17" fillId="9" borderId="4" xfId="0" applyNumberFormat="1" applyFont="1" applyFill="1" applyBorder="1" applyAlignment="1">
      <alignment horizontal="center"/>
    </xf>
    <xf numFmtId="2" fontId="17" fillId="10" borderId="4" xfId="0" applyNumberFormat="1" applyFont="1" applyFill="1" applyBorder="1" applyAlignment="1">
      <alignment horizontal="center"/>
    </xf>
    <xf numFmtId="4" fontId="16" fillId="3" borderId="4" xfId="0" applyNumberFormat="1" applyFont="1" applyFill="1" applyBorder="1" applyAlignment="1">
      <alignment horizontal="center"/>
    </xf>
    <xf numFmtId="43" fontId="16" fillId="3" borderId="4" xfId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/>
    </xf>
    <xf numFmtId="2" fontId="17" fillId="12" borderId="4" xfId="0" applyNumberFormat="1" applyFont="1" applyFill="1" applyBorder="1" applyAlignment="1">
      <alignment horizontal="center"/>
    </xf>
    <xf numFmtId="2" fontId="17" fillId="13" borderId="4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43" fontId="3" fillId="4" borderId="4" xfId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5" borderId="3" xfId="0" applyFont="1" applyFill="1" applyBorder="1" applyAlignment="1">
      <alignment wrapText="1"/>
    </xf>
    <xf numFmtId="0" fontId="14" fillId="5" borderId="5" xfId="0" applyFont="1" applyFill="1" applyBorder="1" applyAlignment="1">
      <alignment wrapText="1"/>
    </xf>
    <xf numFmtId="0" fontId="19" fillId="5" borderId="5" xfId="0" applyFont="1" applyFill="1" applyBorder="1" applyAlignment="1">
      <alignment wrapText="1"/>
    </xf>
    <xf numFmtId="0" fontId="14" fillId="5" borderId="5" xfId="0" applyFont="1" applyFill="1" applyBorder="1" applyAlignment="1">
      <alignment horizontal="left" wrapText="1"/>
    </xf>
    <xf numFmtId="0" fontId="19" fillId="14" borderId="5" xfId="0" applyFont="1" applyFill="1" applyBorder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2" fillId="16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wrapText="1"/>
    </xf>
    <xf numFmtId="2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23" fillId="5" borderId="3" xfId="0" applyFont="1" applyFill="1" applyBorder="1" applyAlignment="1">
      <alignment wrapText="1"/>
    </xf>
    <xf numFmtId="0" fontId="23" fillId="14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2" fillId="5" borderId="5" xfId="0" applyFont="1" applyFill="1" applyBorder="1" applyAlignment="1">
      <alignment wrapText="1"/>
    </xf>
    <xf numFmtId="0" fontId="23" fillId="5" borderId="2" xfId="0" applyFont="1" applyFill="1" applyBorder="1" applyAlignment="1">
      <alignment wrapText="1"/>
    </xf>
    <xf numFmtId="0" fontId="23" fillId="5" borderId="5" xfId="0" applyFont="1" applyFill="1" applyBorder="1" applyAlignment="1">
      <alignment wrapText="1"/>
    </xf>
    <xf numFmtId="0" fontId="22" fillId="5" borderId="2" xfId="0" applyFont="1" applyFill="1" applyBorder="1" applyAlignment="1">
      <alignment wrapText="1"/>
    </xf>
    <xf numFmtId="0" fontId="22" fillId="5" borderId="5" xfId="0" applyFont="1" applyFill="1" applyBorder="1" applyAlignment="1">
      <alignment horizontal="left" wrapText="1"/>
    </xf>
    <xf numFmtId="0" fontId="23" fillId="14" borderId="5" xfId="0" applyFont="1" applyFill="1" applyBorder="1" applyAlignment="1">
      <alignment wrapText="1"/>
    </xf>
    <xf numFmtId="0" fontId="22" fillId="5" borderId="2" xfId="0" applyFont="1" applyFill="1" applyBorder="1" applyAlignment="1">
      <alignment horizontal="left" wrapText="1"/>
    </xf>
    <xf numFmtId="0" fontId="2" fillId="16" borderId="2" xfId="0" applyFont="1" applyFill="1" applyBorder="1" applyAlignment="1">
      <alignment horizontal="center"/>
    </xf>
    <xf numFmtId="0" fontId="14" fillId="5" borderId="3" xfId="0" applyFont="1" applyFill="1" applyBorder="1" applyAlignment="1"/>
    <xf numFmtId="43" fontId="16" fillId="3" borderId="4" xfId="1" applyFont="1" applyFill="1" applyBorder="1" applyAlignment="1">
      <alignment horizontal="center" vertical="center"/>
    </xf>
    <xf numFmtId="0" fontId="0" fillId="0" borderId="0" xfId="0" applyAlignment="1"/>
    <xf numFmtId="0" fontId="19" fillId="5" borderId="3" xfId="0" applyFont="1" applyFill="1" applyBorder="1" applyAlignment="1"/>
    <xf numFmtId="0" fontId="14" fillId="5" borderId="5" xfId="0" applyFont="1" applyFill="1" applyBorder="1" applyAlignment="1"/>
    <xf numFmtId="0" fontId="19" fillId="5" borderId="5" xfId="0" applyFont="1" applyFill="1" applyBorder="1" applyAlignment="1"/>
    <xf numFmtId="0" fontId="22" fillId="5" borderId="3" xfId="0" applyFont="1" applyFill="1" applyBorder="1" applyAlignment="1"/>
    <xf numFmtId="0" fontId="23" fillId="5" borderId="3" xfId="0" applyFont="1" applyFill="1" applyBorder="1" applyAlignment="1"/>
    <xf numFmtId="0" fontId="22" fillId="5" borderId="5" xfId="0" applyFont="1" applyFill="1" applyBorder="1" applyAlignment="1"/>
    <xf numFmtId="0" fontId="23" fillId="5" borderId="5" xfId="0" applyFont="1" applyFill="1" applyBorder="1" applyAlignment="1"/>
    <xf numFmtId="0" fontId="2" fillId="16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3" fillId="5" borderId="17" xfId="0" applyFont="1" applyFill="1" applyBorder="1" applyAlignment="1"/>
    <xf numFmtId="0" fontId="22" fillId="5" borderId="17" xfId="0" applyFont="1" applyFill="1" applyBorder="1" applyAlignment="1"/>
    <xf numFmtId="2" fontId="0" fillId="0" borderId="6" xfId="0" applyNumberFormat="1" applyBorder="1" applyAlignment="1">
      <alignment horizontal="center" wrapText="1"/>
    </xf>
    <xf numFmtId="0" fontId="22" fillId="5" borderId="18" xfId="0" applyFont="1" applyFill="1" applyBorder="1" applyAlignment="1"/>
    <xf numFmtId="0" fontId="22" fillId="0" borderId="3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2" fillId="0" borderId="17" xfId="0" applyFont="1" applyFill="1" applyBorder="1" applyAlignment="1"/>
    <xf numFmtId="0" fontId="25" fillId="0" borderId="2" xfId="0" applyFont="1" applyBorder="1" applyAlignment="1">
      <alignment horizontal="center" vertical="center" wrapText="1"/>
    </xf>
    <xf numFmtId="2" fontId="17" fillId="26" borderId="4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2" fontId="15" fillId="27" borderId="4" xfId="0" applyNumberFormat="1" applyFont="1" applyFill="1" applyBorder="1" applyAlignment="1">
      <alignment horizontal="center"/>
    </xf>
    <xf numFmtId="0" fontId="27" fillId="28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3" fillId="8" borderId="4" xfId="0" applyNumberFormat="1" applyFont="1" applyFill="1" applyBorder="1" applyAlignment="1">
      <alignment horizontal="center"/>
    </xf>
    <xf numFmtId="2" fontId="13" fillId="10" borderId="4" xfId="0" applyNumberFormat="1" applyFont="1" applyFill="1" applyBorder="1" applyAlignment="1">
      <alignment horizontal="center"/>
    </xf>
    <xf numFmtId="2" fontId="13" fillId="26" borderId="4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13" fillId="13" borderId="4" xfId="0" applyNumberFormat="1" applyFont="1" applyFill="1" applyBorder="1" applyAlignment="1">
      <alignment horizontal="center"/>
    </xf>
    <xf numFmtId="2" fontId="3" fillId="27" borderId="4" xfId="0" applyNumberFormat="1" applyFont="1" applyFill="1" applyBorder="1" applyAlignment="1">
      <alignment horizontal="center"/>
    </xf>
    <xf numFmtId="0" fontId="14" fillId="28" borderId="3" xfId="0" applyFont="1" applyFill="1" applyBorder="1" applyAlignment="1"/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1" fillId="17" borderId="6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21" fillId="19" borderId="6" xfId="0" applyFont="1" applyFill="1" applyBorder="1" applyAlignment="1">
      <alignment horizontal="center" vertical="center" wrapText="1"/>
    </xf>
    <xf numFmtId="0" fontId="21" fillId="19" borderId="7" xfId="0" applyFont="1" applyFill="1" applyBorder="1" applyAlignment="1">
      <alignment horizontal="center" vertical="center" wrapText="1"/>
    </xf>
    <xf numFmtId="0" fontId="21" fillId="20" borderId="6" xfId="0" applyFont="1" applyFill="1" applyBorder="1" applyAlignment="1">
      <alignment horizontal="center" vertical="center" wrapText="1"/>
    </xf>
    <xf numFmtId="0" fontId="21" fillId="20" borderId="7" xfId="0" applyFont="1" applyFill="1" applyBorder="1" applyAlignment="1">
      <alignment horizontal="center" vertical="center" wrapText="1"/>
    </xf>
    <xf numFmtId="0" fontId="21" fillId="21" borderId="6" xfId="0" applyFont="1" applyFill="1" applyBorder="1" applyAlignment="1">
      <alignment horizontal="center" vertical="center" wrapText="1"/>
    </xf>
    <xf numFmtId="0" fontId="21" fillId="21" borderId="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8" borderId="2" xfId="0" applyFont="1" applyFill="1" applyBorder="1" applyAlignment="1">
      <alignment horizontal="center" vertical="center" wrapText="1"/>
    </xf>
    <xf numFmtId="0" fontId="21" fillId="19" borderId="2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2" fillId="15" borderId="2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2" xfId="0" applyFont="1" applyFill="1" applyBorder="1" applyAlignment="1">
      <alignment horizontal="center"/>
    </xf>
    <xf numFmtId="0" fontId="28" fillId="28" borderId="6" xfId="0" applyFont="1" applyFill="1" applyBorder="1" applyAlignment="1">
      <alignment horizontal="center" vertical="center" wrapText="1"/>
    </xf>
    <xf numFmtId="0" fontId="29" fillId="28" borderId="2" xfId="0" applyFont="1" applyFill="1" applyBorder="1" applyAlignment="1">
      <alignment horizontal="center" vertical="center"/>
    </xf>
    <xf numFmtId="2" fontId="29" fillId="28" borderId="2" xfId="0" applyNumberFormat="1" applyFont="1" applyFill="1" applyBorder="1" applyAlignment="1">
      <alignment horizontal="center" vertical="center"/>
    </xf>
    <xf numFmtId="0" fontId="28" fillId="28" borderId="8" xfId="0" applyFont="1" applyFill="1" applyBorder="1" applyAlignment="1">
      <alignment horizontal="center" vertical="center" wrapText="1"/>
    </xf>
    <xf numFmtId="0" fontId="28" fillId="28" borderId="7" xfId="0" applyFont="1" applyFill="1" applyBorder="1" applyAlignment="1">
      <alignment horizontal="center" vertical="center" wrapText="1"/>
    </xf>
    <xf numFmtId="0" fontId="28" fillId="28" borderId="3" xfId="0" applyFont="1" applyFill="1" applyBorder="1" applyAlignment="1"/>
    <xf numFmtId="0" fontId="28" fillId="28" borderId="17" xfId="0" applyFont="1" applyFill="1" applyBorder="1" applyAlignment="1"/>
    <xf numFmtId="2" fontId="29" fillId="28" borderId="2" xfId="0" applyNumberFormat="1" applyFont="1" applyFill="1" applyBorder="1" applyAlignment="1">
      <alignment horizontal="center" wrapText="1"/>
    </xf>
    <xf numFmtId="0" fontId="29" fillId="28" borderId="13" xfId="0" applyFont="1" applyFill="1" applyBorder="1" applyAlignment="1">
      <alignment horizontal="center" wrapText="1"/>
    </xf>
    <xf numFmtId="2" fontId="29" fillId="28" borderId="15" xfId="0" applyNumberFormat="1" applyFont="1" applyFill="1" applyBorder="1" applyAlignment="1">
      <alignment horizontal="center" wrapText="1"/>
    </xf>
    <xf numFmtId="0" fontId="29" fillId="28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CCCCFF"/>
      <color rgb="FFCC99FF"/>
      <color rgb="FF9999FF"/>
      <color rgb="FFF870FB"/>
      <color rgb="FFFFCC00"/>
      <color rgb="FFCCFF99"/>
      <color rgb="FF99FF99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60"/>
  <sheetViews>
    <sheetView tabSelected="1" zoomScale="62" zoomScaleNormal="62" workbookViewId="0">
      <selection sqref="A1:S1"/>
    </sheetView>
  </sheetViews>
  <sheetFormatPr baseColWidth="10" defaultRowHeight="15" x14ac:dyDescent="0.25"/>
  <cols>
    <col min="1" max="1" width="3.140625" bestFit="1" customWidth="1"/>
    <col min="2" max="2" width="24.140625" bestFit="1" customWidth="1"/>
    <col min="3" max="4" width="8.7109375" style="35" customWidth="1"/>
    <col min="5" max="5" width="10.7109375" customWidth="1"/>
    <col min="6" max="9" width="8.7109375" style="35" customWidth="1"/>
    <col min="10" max="10" width="10.7109375" customWidth="1"/>
    <col min="11" max="11" width="10.7109375" style="36" customWidth="1"/>
    <col min="12" max="14" width="8.7109375" style="35" customWidth="1"/>
    <col min="15" max="16" width="10.7109375" customWidth="1"/>
  </cols>
  <sheetData>
    <row r="1" spans="1:19" x14ac:dyDescent="0.25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9" t="s">
        <v>8</v>
      </c>
      <c r="I3" s="7" t="s">
        <v>145</v>
      </c>
      <c r="J3" s="4" t="s">
        <v>9</v>
      </c>
      <c r="K3" s="8" t="s">
        <v>10</v>
      </c>
      <c r="L3" s="9" t="s">
        <v>11</v>
      </c>
      <c r="M3" s="10" t="s">
        <v>12</v>
      </c>
      <c r="N3" s="81" t="s">
        <v>13</v>
      </c>
      <c r="O3" s="4" t="s">
        <v>14</v>
      </c>
      <c r="P3" s="4" t="s">
        <v>15</v>
      </c>
      <c r="Q3" s="12" t="s">
        <v>16</v>
      </c>
      <c r="R3" s="13" t="s">
        <v>17</v>
      </c>
      <c r="S3" s="12" t="s">
        <v>18</v>
      </c>
    </row>
    <row r="4" spans="1:19" x14ac:dyDescent="0.25">
      <c r="A4" s="14">
        <v>1</v>
      </c>
      <c r="B4" s="15" t="s">
        <v>22</v>
      </c>
      <c r="C4" s="16">
        <v>2.7</v>
      </c>
      <c r="D4" s="17">
        <v>0.7</v>
      </c>
      <c r="E4" s="18">
        <f t="shared" ref="E4:E9" si="0">SUM(C4:D4)</f>
        <v>3.4000000000000004</v>
      </c>
      <c r="F4" s="19">
        <v>5.9</v>
      </c>
      <c r="G4" s="20">
        <v>5.3</v>
      </c>
      <c r="H4" s="80">
        <v>4.7</v>
      </c>
      <c r="I4" s="21">
        <v>4.5</v>
      </c>
      <c r="J4" s="22">
        <f>((SUM(F4:I4)-MAX(F4:I4)-MIN(F4:I4))/2)</f>
        <v>4.9999999999999991</v>
      </c>
      <c r="K4" s="23">
        <f t="shared" ref="K4:K13" si="1">(10-J4)</f>
        <v>5.0000000000000009</v>
      </c>
      <c r="L4" s="24">
        <v>3.1</v>
      </c>
      <c r="M4" s="25">
        <v>3.1</v>
      </c>
      <c r="N4" s="82">
        <v>3.5</v>
      </c>
      <c r="O4" s="22">
        <f>AVERAGE(L4:N4)</f>
        <v>3.2333333333333329</v>
      </c>
      <c r="P4" s="22">
        <f>10-O4</f>
        <v>6.7666666666666675</v>
      </c>
      <c r="Q4" s="27">
        <v>0</v>
      </c>
      <c r="R4" s="28">
        <f t="shared" ref="R4:R17" si="2">E4+K4+P4-Q4</f>
        <v>15.16666666666667</v>
      </c>
      <c r="S4" s="29">
        <f>_xlfn.RANK.EQ(R4,$R$4:$R$17,0)</f>
        <v>6</v>
      </c>
    </row>
    <row r="5" spans="1:19" x14ac:dyDescent="0.25">
      <c r="A5" s="14">
        <v>2</v>
      </c>
      <c r="B5" s="30" t="s">
        <v>23</v>
      </c>
      <c r="C5" s="16">
        <v>1.5</v>
      </c>
      <c r="D5" s="17">
        <v>0.6</v>
      </c>
      <c r="E5" s="18">
        <f t="shared" si="0"/>
        <v>2.1</v>
      </c>
      <c r="F5" s="19">
        <v>5.4</v>
      </c>
      <c r="G5" s="20">
        <v>3.9</v>
      </c>
      <c r="H5" s="80">
        <v>4.2</v>
      </c>
      <c r="I5" s="21">
        <v>4</v>
      </c>
      <c r="J5" s="22">
        <f t="shared" ref="J5:J17" si="3">((SUM(F5:I5)-MAX(F5:I5)-MIN(F5:I5))/2)</f>
        <v>4.0999999999999996</v>
      </c>
      <c r="K5" s="23">
        <f t="shared" si="1"/>
        <v>5.9</v>
      </c>
      <c r="L5" s="24">
        <v>5</v>
      </c>
      <c r="M5" s="25">
        <v>4.8</v>
      </c>
      <c r="N5" s="82">
        <v>4.7</v>
      </c>
      <c r="O5" s="22">
        <f t="shared" ref="O5:O17" si="4">AVERAGE(L5:N5)</f>
        <v>4.833333333333333</v>
      </c>
      <c r="P5" s="22">
        <f t="shared" ref="P5:P13" si="5">10-O5</f>
        <v>5.166666666666667</v>
      </c>
      <c r="Q5" s="27">
        <v>0.6</v>
      </c>
      <c r="R5" s="28">
        <f t="shared" si="2"/>
        <v>12.566666666666668</v>
      </c>
      <c r="S5" s="29">
        <f t="shared" ref="S5:S17" si="6">_xlfn.RANK.EQ(R5,$R$4:$R$17,0)</f>
        <v>14</v>
      </c>
    </row>
    <row r="6" spans="1:19" x14ac:dyDescent="0.25">
      <c r="A6" s="14">
        <v>3</v>
      </c>
      <c r="B6" s="31" t="s">
        <v>24</v>
      </c>
      <c r="C6" s="16">
        <v>1.7</v>
      </c>
      <c r="D6" s="17">
        <v>0.3</v>
      </c>
      <c r="E6" s="18">
        <f t="shared" si="0"/>
        <v>2</v>
      </c>
      <c r="F6" s="19">
        <v>4.0999999999999996</v>
      </c>
      <c r="G6" s="20">
        <v>4.5</v>
      </c>
      <c r="H6" s="80">
        <v>5.0999999999999996</v>
      </c>
      <c r="I6" s="21">
        <v>3.9</v>
      </c>
      <c r="J6" s="22">
        <f t="shared" si="3"/>
        <v>4.2999999999999989</v>
      </c>
      <c r="K6" s="23">
        <f t="shared" si="1"/>
        <v>5.7000000000000011</v>
      </c>
      <c r="L6" s="24">
        <v>4.5</v>
      </c>
      <c r="M6" s="25">
        <v>3.9</v>
      </c>
      <c r="N6" s="82">
        <v>4</v>
      </c>
      <c r="O6" s="22">
        <f t="shared" si="4"/>
        <v>4.1333333333333337</v>
      </c>
      <c r="P6" s="22">
        <f t="shared" si="5"/>
        <v>5.8666666666666663</v>
      </c>
      <c r="Q6" s="27">
        <v>0.3</v>
      </c>
      <c r="R6" s="28">
        <f t="shared" si="2"/>
        <v>13.266666666666666</v>
      </c>
      <c r="S6" s="29">
        <f t="shared" si="6"/>
        <v>11</v>
      </c>
    </row>
    <row r="7" spans="1:19" x14ac:dyDescent="0.25">
      <c r="A7" s="14">
        <v>4</v>
      </c>
      <c r="B7" s="32" t="s">
        <v>25</v>
      </c>
      <c r="C7" s="16">
        <v>2.1</v>
      </c>
      <c r="D7" s="17">
        <v>1.8</v>
      </c>
      <c r="E7" s="18">
        <f t="shared" si="0"/>
        <v>3.9000000000000004</v>
      </c>
      <c r="F7" s="19">
        <v>4.3</v>
      </c>
      <c r="G7" s="20">
        <v>3.5</v>
      </c>
      <c r="H7" s="80">
        <v>3.6</v>
      </c>
      <c r="I7" s="21">
        <v>2.7</v>
      </c>
      <c r="J7" s="22">
        <f t="shared" si="3"/>
        <v>3.5500000000000003</v>
      </c>
      <c r="K7" s="23">
        <f t="shared" si="1"/>
        <v>6.4499999999999993</v>
      </c>
      <c r="L7" s="24">
        <v>3</v>
      </c>
      <c r="M7" s="25">
        <v>2.4</v>
      </c>
      <c r="N7" s="82">
        <v>2.6</v>
      </c>
      <c r="O7" s="22">
        <f t="shared" si="4"/>
        <v>2.6666666666666665</v>
      </c>
      <c r="P7" s="22">
        <f t="shared" si="5"/>
        <v>7.3333333333333339</v>
      </c>
      <c r="Q7" s="27">
        <v>0</v>
      </c>
      <c r="R7" s="28">
        <f t="shared" si="2"/>
        <v>17.683333333333334</v>
      </c>
      <c r="S7" s="29">
        <f t="shared" si="6"/>
        <v>1</v>
      </c>
    </row>
    <row r="8" spans="1:19" x14ac:dyDescent="0.25">
      <c r="A8" s="14">
        <v>5</v>
      </c>
      <c r="B8" s="33" t="s">
        <v>26</v>
      </c>
      <c r="C8" s="16">
        <v>1.6</v>
      </c>
      <c r="D8" s="17">
        <v>0.4</v>
      </c>
      <c r="E8" s="18">
        <f t="shared" si="0"/>
        <v>2</v>
      </c>
      <c r="F8" s="19">
        <v>3.9</v>
      </c>
      <c r="G8" s="20">
        <v>3.4</v>
      </c>
      <c r="H8" s="80">
        <v>3.2</v>
      </c>
      <c r="I8" s="21">
        <v>2.8</v>
      </c>
      <c r="J8" s="22">
        <f t="shared" si="3"/>
        <v>3.3000000000000003</v>
      </c>
      <c r="K8" s="23">
        <f t="shared" si="1"/>
        <v>6.6999999999999993</v>
      </c>
      <c r="L8" s="24">
        <v>2.8</v>
      </c>
      <c r="M8" s="25">
        <v>3.2</v>
      </c>
      <c r="N8" s="82">
        <v>2.4</v>
      </c>
      <c r="O8" s="22">
        <f t="shared" si="4"/>
        <v>2.8000000000000003</v>
      </c>
      <c r="P8" s="22">
        <f t="shared" si="5"/>
        <v>7.1999999999999993</v>
      </c>
      <c r="Q8" s="27">
        <v>0</v>
      </c>
      <c r="R8" s="28">
        <f t="shared" si="2"/>
        <v>15.899999999999999</v>
      </c>
      <c r="S8" s="29">
        <f t="shared" si="6"/>
        <v>5</v>
      </c>
    </row>
    <row r="9" spans="1:19" x14ac:dyDescent="0.25">
      <c r="A9" s="14">
        <v>6</v>
      </c>
      <c r="B9" s="34" t="s">
        <v>27</v>
      </c>
      <c r="C9" s="16">
        <v>1.3</v>
      </c>
      <c r="D9" s="17">
        <v>1.5</v>
      </c>
      <c r="E9" s="18">
        <f t="shared" si="0"/>
        <v>2.8</v>
      </c>
      <c r="F9" s="19">
        <v>5.3</v>
      </c>
      <c r="G9" s="20">
        <v>4.9000000000000004</v>
      </c>
      <c r="H9" s="80">
        <v>4.5</v>
      </c>
      <c r="I9" s="21">
        <v>4</v>
      </c>
      <c r="J9" s="22">
        <f t="shared" si="3"/>
        <v>4.6999999999999993</v>
      </c>
      <c r="K9" s="23">
        <f t="shared" si="1"/>
        <v>5.3000000000000007</v>
      </c>
      <c r="L9" s="24">
        <v>4.5</v>
      </c>
      <c r="M9" s="25">
        <v>4.5</v>
      </c>
      <c r="N9" s="82">
        <v>4</v>
      </c>
      <c r="O9" s="22">
        <f t="shared" si="4"/>
        <v>4.333333333333333</v>
      </c>
      <c r="P9" s="22">
        <f t="shared" si="5"/>
        <v>5.666666666666667</v>
      </c>
      <c r="Q9" s="27">
        <v>0.3</v>
      </c>
      <c r="R9" s="28">
        <f t="shared" si="2"/>
        <v>13.466666666666669</v>
      </c>
      <c r="S9" s="29">
        <f t="shared" si="6"/>
        <v>10</v>
      </c>
    </row>
    <row r="10" spans="1:19" x14ac:dyDescent="0.25">
      <c r="A10" s="14">
        <v>7</v>
      </c>
      <c r="B10" s="32" t="s">
        <v>28</v>
      </c>
      <c r="C10" s="16">
        <v>0.5</v>
      </c>
      <c r="D10" s="17">
        <v>0.8</v>
      </c>
      <c r="E10" s="18">
        <f t="shared" ref="E10:E13" si="7">SUM(C10:D10)</f>
        <v>1.3</v>
      </c>
      <c r="F10" s="19">
        <v>5</v>
      </c>
      <c r="G10" s="20">
        <v>4.4000000000000004</v>
      </c>
      <c r="H10" s="80">
        <v>5.2</v>
      </c>
      <c r="I10" s="21">
        <v>4.2</v>
      </c>
      <c r="J10" s="22">
        <f t="shared" si="3"/>
        <v>4.7000000000000011</v>
      </c>
      <c r="K10" s="23">
        <f t="shared" si="1"/>
        <v>5.2999999999999989</v>
      </c>
      <c r="L10" s="24">
        <v>3.6</v>
      </c>
      <c r="M10" s="25">
        <v>4.2</v>
      </c>
      <c r="N10" s="82">
        <v>4</v>
      </c>
      <c r="O10" s="22">
        <f t="shared" si="4"/>
        <v>3.9333333333333336</v>
      </c>
      <c r="P10" s="22">
        <f t="shared" si="5"/>
        <v>6.0666666666666664</v>
      </c>
      <c r="Q10" s="27">
        <v>0</v>
      </c>
      <c r="R10" s="28">
        <f t="shared" si="2"/>
        <v>12.666666666666664</v>
      </c>
      <c r="S10" s="29">
        <f t="shared" si="6"/>
        <v>13</v>
      </c>
    </row>
    <row r="11" spans="1:19" x14ac:dyDescent="0.25">
      <c r="A11" s="14">
        <v>8</v>
      </c>
      <c r="B11" s="33" t="s">
        <v>29</v>
      </c>
      <c r="C11" s="16">
        <v>1.8</v>
      </c>
      <c r="D11" s="17">
        <v>1.8</v>
      </c>
      <c r="E11" s="18">
        <f t="shared" si="7"/>
        <v>3.6</v>
      </c>
      <c r="F11" s="19">
        <v>4.0999999999999996</v>
      </c>
      <c r="G11" s="20">
        <v>3.9</v>
      </c>
      <c r="H11" s="80">
        <v>3.8</v>
      </c>
      <c r="I11" s="21">
        <v>3.2</v>
      </c>
      <c r="J11" s="22">
        <f t="shared" si="3"/>
        <v>3.85</v>
      </c>
      <c r="K11" s="23">
        <f t="shared" si="1"/>
        <v>6.15</v>
      </c>
      <c r="L11" s="24">
        <v>3</v>
      </c>
      <c r="M11" s="25">
        <v>2.9</v>
      </c>
      <c r="N11" s="82">
        <v>3.5</v>
      </c>
      <c r="O11" s="22">
        <f t="shared" si="4"/>
        <v>3.1333333333333333</v>
      </c>
      <c r="P11" s="22">
        <f t="shared" si="5"/>
        <v>6.8666666666666671</v>
      </c>
      <c r="Q11" s="27">
        <v>0</v>
      </c>
      <c r="R11" s="28">
        <f t="shared" si="2"/>
        <v>16.616666666666667</v>
      </c>
      <c r="S11" s="29">
        <f t="shared" si="6"/>
        <v>2</v>
      </c>
    </row>
    <row r="12" spans="1:19" x14ac:dyDescent="0.25">
      <c r="A12" s="14">
        <v>9</v>
      </c>
      <c r="B12" s="34" t="s">
        <v>30</v>
      </c>
      <c r="C12" s="16">
        <v>0.6</v>
      </c>
      <c r="D12" s="17">
        <v>1.1000000000000001</v>
      </c>
      <c r="E12" s="18">
        <f t="shared" si="7"/>
        <v>1.7000000000000002</v>
      </c>
      <c r="F12" s="19">
        <v>4.7</v>
      </c>
      <c r="G12" s="20">
        <v>4.5</v>
      </c>
      <c r="H12" s="80">
        <v>4.5</v>
      </c>
      <c r="I12" s="21">
        <v>4.0999999999999996</v>
      </c>
      <c r="J12" s="22">
        <f t="shared" si="3"/>
        <v>4.4999999999999991</v>
      </c>
      <c r="K12" s="23">
        <f t="shared" si="1"/>
        <v>5.5000000000000009</v>
      </c>
      <c r="L12" s="24">
        <v>3.2</v>
      </c>
      <c r="M12" s="25">
        <v>2.8</v>
      </c>
      <c r="N12" s="82">
        <v>2.9</v>
      </c>
      <c r="O12" s="22">
        <f t="shared" si="4"/>
        <v>2.9666666666666668</v>
      </c>
      <c r="P12" s="22">
        <f t="shared" si="5"/>
        <v>7.0333333333333332</v>
      </c>
      <c r="Q12" s="27">
        <v>0</v>
      </c>
      <c r="R12" s="28">
        <f t="shared" si="2"/>
        <v>14.233333333333334</v>
      </c>
      <c r="S12" s="29">
        <f t="shared" si="6"/>
        <v>7</v>
      </c>
    </row>
    <row r="13" spans="1:19" x14ac:dyDescent="0.25">
      <c r="A13" s="14">
        <v>10</v>
      </c>
      <c r="B13" s="32" t="s">
        <v>31</v>
      </c>
      <c r="C13" s="16">
        <v>1.6</v>
      </c>
      <c r="D13" s="17">
        <v>0.8</v>
      </c>
      <c r="E13" s="18">
        <f t="shared" si="7"/>
        <v>2.4000000000000004</v>
      </c>
      <c r="F13" s="19">
        <v>4</v>
      </c>
      <c r="G13" s="20">
        <v>3.7</v>
      </c>
      <c r="H13" s="80">
        <v>3.7</v>
      </c>
      <c r="I13" s="21">
        <v>3.5</v>
      </c>
      <c r="J13" s="22">
        <f t="shared" si="3"/>
        <v>3.7</v>
      </c>
      <c r="K13" s="23">
        <f t="shared" si="1"/>
        <v>6.3</v>
      </c>
      <c r="L13" s="24">
        <v>2.8</v>
      </c>
      <c r="M13" s="25">
        <v>2.8</v>
      </c>
      <c r="N13" s="82">
        <v>2.2999999999999998</v>
      </c>
      <c r="O13" s="22">
        <f t="shared" si="4"/>
        <v>2.6333333333333333</v>
      </c>
      <c r="P13" s="22">
        <f t="shared" si="5"/>
        <v>7.3666666666666671</v>
      </c>
      <c r="Q13" s="27">
        <v>0</v>
      </c>
      <c r="R13" s="28">
        <f t="shared" si="2"/>
        <v>16.066666666666666</v>
      </c>
      <c r="S13" s="29">
        <f t="shared" si="6"/>
        <v>3</v>
      </c>
    </row>
    <row r="14" spans="1:19" x14ac:dyDescent="0.25">
      <c r="A14" s="14">
        <v>11</v>
      </c>
      <c r="B14" s="32" t="s">
        <v>32</v>
      </c>
      <c r="C14" s="16">
        <v>1.6</v>
      </c>
      <c r="D14" s="17">
        <v>0.3</v>
      </c>
      <c r="E14" s="18">
        <f t="shared" ref="E14:E17" si="8">SUM(C14:D14)</f>
        <v>1.9000000000000001</v>
      </c>
      <c r="F14" s="19">
        <v>4</v>
      </c>
      <c r="G14" s="20">
        <v>4</v>
      </c>
      <c r="H14" s="80">
        <v>4.3</v>
      </c>
      <c r="I14" s="21">
        <v>4.7</v>
      </c>
      <c r="J14" s="22">
        <f t="shared" si="3"/>
        <v>4.1500000000000004</v>
      </c>
      <c r="K14" s="23">
        <f t="shared" ref="K14:K17" si="9">(10-J14)</f>
        <v>5.85</v>
      </c>
      <c r="L14" s="24">
        <v>5</v>
      </c>
      <c r="M14" s="25">
        <v>4.7</v>
      </c>
      <c r="N14" s="82">
        <v>4.4000000000000004</v>
      </c>
      <c r="O14" s="22">
        <f t="shared" si="4"/>
        <v>4.7</v>
      </c>
      <c r="P14" s="22">
        <f t="shared" ref="P14:P17" si="10">10-O14</f>
        <v>5.3</v>
      </c>
      <c r="Q14" s="27">
        <v>0</v>
      </c>
      <c r="R14" s="28">
        <f t="shared" si="2"/>
        <v>13.05</v>
      </c>
      <c r="S14" s="29">
        <f t="shared" si="6"/>
        <v>12</v>
      </c>
    </row>
    <row r="15" spans="1:19" x14ac:dyDescent="0.25">
      <c r="A15" s="14">
        <v>12</v>
      </c>
      <c r="B15" s="33" t="s">
        <v>33</v>
      </c>
      <c r="C15" s="16">
        <v>2.5</v>
      </c>
      <c r="D15" s="17">
        <v>1.1000000000000001</v>
      </c>
      <c r="E15" s="18">
        <f t="shared" si="8"/>
        <v>3.6</v>
      </c>
      <c r="F15" s="19">
        <v>4.3</v>
      </c>
      <c r="G15" s="20">
        <v>3.9</v>
      </c>
      <c r="H15" s="80">
        <v>3.6</v>
      </c>
      <c r="I15" s="21">
        <v>4.8</v>
      </c>
      <c r="J15" s="22">
        <f t="shared" si="3"/>
        <v>4.0999999999999988</v>
      </c>
      <c r="K15" s="23">
        <f t="shared" si="9"/>
        <v>5.9000000000000012</v>
      </c>
      <c r="L15" s="24">
        <v>3.5</v>
      </c>
      <c r="M15" s="25">
        <v>3.3</v>
      </c>
      <c r="N15" s="82">
        <v>3</v>
      </c>
      <c r="O15" s="22">
        <f t="shared" si="4"/>
        <v>3.2666666666666671</v>
      </c>
      <c r="P15" s="22">
        <f t="shared" si="10"/>
        <v>6.7333333333333325</v>
      </c>
      <c r="Q15" s="27">
        <v>0.3</v>
      </c>
      <c r="R15" s="28">
        <f t="shared" si="2"/>
        <v>15.933333333333334</v>
      </c>
      <c r="S15" s="29">
        <f t="shared" si="6"/>
        <v>4</v>
      </c>
    </row>
    <row r="16" spans="1:19" x14ac:dyDescent="0.25">
      <c r="A16" s="14">
        <v>13</v>
      </c>
      <c r="B16" s="34" t="s">
        <v>34</v>
      </c>
      <c r="C16" s="16">
        <v>1.1000000000000001</v>
      </c>
      <c r="D16" s="17">
        <v>0.7</v>
      </c>
      <c r="E16" s="18">
        <f t="shared" si="8"/>
        <v>1.8</v>
      </c>
      <c r="F16" s="86">
        <v>5</v>
      </c>
      <c r="G16" s="20">
        <v>4.3</v>
      </c>
      <c r="H16" s="80">
        <v>3.7</v>
      </c>
      <c r="I16" s="87">
        <v>3.4</v>
      </c>
      <c r="J16" s="22">
        <f t="shared" si="3"/>
        <v>3.9999999999999991</v>
      </c>
      <c r="K16" s="23">
        <f t="shared" si="9"/>
        <v>6.0000000000000009</v>
      </c>
      <c r="L16" s="24">
        <v>3.9</v>
      </c>
      <c r="M16" s="25">
        <v>3.9</v>
      </c>
      <c r="N16" s="82">
        <v>3.8</v>
      </c>
      <c r="O16" s="22">
        <f t="shared" si="4"/>
        <v>3.8666666666666667</v>
      </c>
      <c r="P16" s="22">
        <f t="shared" si="10"/>
        <v>6.1333333333333329</v>
      </c>
      <c r="Q16" s="27">
        <v>0</v>
      </c>
      <c r="R16" s="28">
        <f t="shared" si="2"/>
        <v>13.933333333333334</v>
      </c>
      <c r="S16" s="29">
        <f t="shared" si="6"/>
        <v>9</v>
      </c>
    </row>
    <row r="17" spans="1:19" x14ac:dyDescent="0.25">
      <c r="A17" s="14">
        <v>14</v>
      </c>
      <c r="B17" s="32" t="s">
        <v>35</v>
      </c>
      <c r="C17" s="16">
        <v>1.4</v>
      </c>
      <c r="D17" s="17">
        <v>1</v>
      </c>
      <c r="E17" s="18">
        <f t="shared" si="8"/>
        <v>2.4</v>
      </c>
      <c r="F17" s="19">
        <v>4.5999999999999996</v>
      </c>
      <c r="G17" s="20">
        <v>4.5</v>
      </c>
      <c r="H17" s="80">
        <v>4.3</v>
      </c>
      <c r="I17" s="21">
        <v>4.5</v>
      </c>
      <c r="J17" s="22">
        <f t="shared" si="3"/>
        <v>4.5</v>
      </c>
      <c r="K17" s="23">
        <f t="shared" si="9"/>
        <v>5.5</v>
      </c>
      <c r="L17" s="24">
        <v>3.7</v>
      </c>
      <c r="M17" s="25">
        <v>3.7</v>
      </c>
      <c r="N17" s="82">
        <v>3.1</v>
      </c>
      <c r="O17" s="22">
        <f t="shared" si="4"/>
        <v>3.5</v>
      </c>
      <c r="P17" s="22">
        <f t="shared" si="10"/>
        <v>6.5</v>
      </c>
      <c r="Q17" s="27">
        <v>0.3</v>
      </c>
      <c r="R17" s="28">
        <f t="shared" si="2"/>
        <v>14.1</v>
      </c>
      <c r="S17" s="29">
        <f t="shared" si="6"/>
        <v>8</v>
      </c>
    </row>
    <row r="19" spans="1:19" x14ac:dyDescent="0.25">
      <c r="A19" s="96" t="s">
        <v>21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x14ac:dyDescent="0.25">
      <c r="A20" s="97" t="s">
        <v>19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60" x14ac:dyDescent="0.25">
      <c r="A21" s="1" t="s">
        <v>1</v>
      </c>
      <c r="B21" s="1" t="s">
        <v>2</v>
      </c>
      <c r="C21" s="2" t="s">
        <v>3</v>
      </c>
      <c r="D21" s="3" t="s">
        <v>4</v>
      </c>
      <c r="E21" s="4" t="s">
        <v>5</v>
      </c>
      <c r="F21" s="5" t="s">
        <v>6</v>
      </c>
      <c r="G21" s="6" t="s">
        <v>7</v>
      </c>
      <c r="H21" s="79" t="s">
        <v>8</v>
      </c>
      <c r="I21" s="7" t="s">
        <v>145</v>
      </c>
      <c r="J21" s="4" t="s">
        <v>9</v>
      </c>
      <c r="K21" s="8" t="s">
        <v>10</v>
      </c>
      <c r="L21" s="9" t="s">
        <v>11</v>
      </c>
      <c r="M21" s="10" t="s">
        <v>12</v>
      </c>
      <c r="N21" s="81" t="s">
        <v>13</v>
      </c>
      <c r="O21" s="4" t="s">
        <v>14</v>
      </c>
      <c r="P21" s="4" t="s">
        <v>15</v>
      </c>
      <c r="Q21" s="12" t="s">
        <v>16</v>
      </c>
      <c r="R21" s="13" t="s">
        <v>17</v>
      </c>
      <c r="S21" s="12" t="s">
        <v>18</v>
      </c>
    </row>
    <row r="22" spans="1:19" x14ac:dyDescent="0.25">
      <c r="A22" s="14">
        <v>15</v>
      </c>
      <c r="B22" s="34" t="s">
        <v>27</v>
      </c>
      <c r="C22" s="16">
        <v>1</v>
      </c>
      <c r="D22" s="17">
        <v>1.1000000000000001</v>
      </c>
      <c r="E22" s="18">
        <f t="shared" ref="E22:E27" si="11">SUM(C22:D22)</f>
        <v>2.1</v>
      </c>
      <c r="F22" s="19">
        <v>4.2</v>
      </c>
      <c r="G22" s="20">
        <v>5.0999999999999996</v>
      </c>
      <c r="H22" s="80">
        <v>4.5</v>
      </c>
      <c r="I22" s="21">
        <v>4.5999999999999996</v>
      </c>
      <c r="J22" s="22">
        <f t="shared" ref="J22:J35" si="12">((SUM(F22:I22)-MAX(F22:I22)-MIN(F22:I22))/2)</f>
        <v>4.5499999999999989</v>
      </c>
      <c r="K22" s="23">
        <f t="shared" ref="K22:K35" si="13">(10-J22)</f>
        <v>5.4500000000000011</v>
      </c>
      <c r="L22" s="24">
        <v>5.0999999999999996</v>
      </c>
      <c r="M22" s="25">
        <v>4.9000000000000004</v>
      </c>
      <c r="N22" s="82">
        <v>5</v>
      </c>
      <c r="O22" s="22">
        <f t="shared" ref="O22:O35" si="14">AVERAGE(L22:N22)</f>
        <v>5</v>
      </c>
      <c r="P22" s="22">
        <f>10-O22</f>
        <v>5</v>
      </c>
      <c r="Q22" s="27">
        <v>0.3</v>
      </c>
      <c r="R22" s="28">
        <f t="shared" ref="R22:R35" si="15">E22+K22+P22-Q22</f>
        <v>12.25</v>
      </c>
      <c r="S22" s="29">
        <f>_xlfn.RANK.EQ(R22,$R$22:$R$35,0)</f>
        <v>13</v>
      </c>
    </row>
    <row r="23" spans="1:19" x14ac:dyDescent="0.25">
      <c r="A23" s="14">
        <v>16</v>
      </c>
      <c r="B23" s="32" t="s">
        <v>28</v>
      </c>
      <c r="C23" s="16">
        <v>0.5</v>
      </c>
      <c r="D23" s="17">
        <v>0.4</v>
      </c>
      <c r="E23" s="18">
        <f t="shared" si="11"/>
        <v>0.9</v>
      </c>
      <c r="F23" s="19">
        <v>5.4</v>
      </c>
      <c r="G23" s="20">
        <v>5.0999999999999996</v>
      </c>
      <c r="H23" s="80">
        <v>4.0999999999999996</v>
      </c>
      <c r="I23" s="21">
        <v>4.9000000000000004</v>
      </c>
      <c r="J23" s="22">
        <f t="shared" si="12"/>
        <v>5</v>
      </c>
      <c r="K23" s="23">
        <f t="shared" si="13"/>
        <v>5</v>
      </c>
      <c r="L23" s="24">
        <v>3.7</v>
      </c>
      <c r="M23" s="25">
        <v>3.2</v>
      </c>
      <c r="N23" s="82">
        <v>3.5</v>
      </c>
      <c r="O23" s="22">
        <f t="shared" si="14"/>
        <v>3.4666666666666668</v>
      </c>
      <c r="P23" s="22">
        <f t="shared" ref="P23:P35" si="16">10-O23</f>
        <v>6.5333333333333332</v>
      </c>
      <c r="Q23" s="27">
        <v>0</v>
      </c>
      <c r="R23" s="28">
        <f t="shared" si="15"/>
        <v>12.433333333333334</v>
      </c>
      <c r="S23" s="29">
        <f t="shared" ref="S23:S35" si="17">_xlfn.RANK.EQ(R23,$R$22:$R$35,0)</f>
        <v>12</v>
      </c>
    </row>
    <row r="24" spans="1:19" x14ac:dyDescent="0.25">
      <c r="A24" s="14">
        <v>17</v>
      </c>
      <c r="B24" s="33" t="s">
        <v>29</v>
      </c>
      <c r="C24" s="16">
        <v>2.2000000000000002</v>
      </c>
      <c r="D24" s="17">
        <v>1.8</v>
      </c>
      <c r="E24" s="18">
        <f t="shared" si="11"/>
        <v>4</v>
      </c>
      <c r="F24" s="19">
        <v>3.7</v>
      </c>
      <c r="G24" s="20">
        <v>3.6</v>
      </c>
      <c r="H24" s="80">
        <v>3.2</v>
      </c>
      <c r="I24" s="21">
        <v>3</v>
      </c>
      <c r="J24" s="22">
        <f t="shared" si="12"/>
        <v>3.4000000000000004</v>
      </c>
      <c r="K24" s="23">
        <f t="shared" si="13"/>
        <v>6.6</v>
      </c>
      <c r="L24" s="24">
        <v>3.5</v>
      </c>
      <c r="M24" s="25">
        <v>3.3</v>
      </c>
      <c r="N24" s="82">
        <v>3.2</v>
      </c>
      <c r="O24" s="22">
        <f t="shared" si="14"/>
        <v>3.3333333333333335</v>
      </c>
      <c r="P24" s="22">
        <f t="shared" si="16"/>
        <v>6.6666666666666661</v>
      </c>
      <c r="Q24" s="27">
        <v>0.3</v>
      </c>
      <c r="R24" s="28">
        <f t="shared" si="15"/>
        <v>16.966666666666665</v>
      </c>
      <c r="S24" s="29">
        <f t="shared" si="17"/>
        <v>2</v>
      </c>
    </row>
    <row r="25" spans="1:19" x14ac:dyDescent="0.25">
      <c r="A25" s="14">
        <v>18</v>
      </c>
      <c r="B25" s="34" t="s">
        <v>30</v>
      </c>
      <c r="C25" s="16">
        <v>1.1000000000000001</v>
      </c>
      <c r="D25" s="17">
        <v>1.6</v>
      </c>
      <c r="E25" s="18">
        <f t="shared" si="11"/>
        <v>2.7</v>
      </c>
      <c r="F25" s="19">
        <v>4.4000000000000004</v>
      </c>
      <c r="G25" s="20">
        <v>4.4000000000000004</v>
      </c>
      <c r="H25" s="80">
        <v>4.2</v>
      </c>
      <c r="I25" s="21">
        <v>3.8</v>
      </c>
      <c r="J25" s="22">
        <f t="shared" si="12"/>
        <v>4.3000000000000007</v>
      </c>
      <c r="K25" s="23">
        <f t="shared" si="13"/>
        <v>5.6999999999999993</v>
      </c>
      <c r="L25" s="24">
        <v>2.2999999999999998</v>
      </c>
      <c r="M25" s="25">
        <v>2</v>
      </c>
      <c r="N25" s="82">
        <v>2</v>
      </c>
      <c r="O25" s="22">
        <f t="shared" si="14"/>
        <v>2.1</v>
      </c>
      <c r="P25" s="22">
        <f t="shared" si="16"/>
        <v>7.9</v>
      </c>
      <c r="Q25" s="27">
        <v>0</v>
      </c>
      <c r="R25" s="28">
        <f t="shared" si="15"/>
        <v>16.299999999999997</v>
      </c>
      <c r="S25" s="29">
        <f t="shared" si="17"/>
        <v>4</v>
      </c>
    </row>
    <row r="26" spans="1:19" x14ac:dyDescent="0.25">
      <c r="A26" s="14">
        <v>19</v>
      </c>
      <c r="B26" s="32" t="s">
        <v>31</v>
      </c>
      <c r="C26" s="16">
        <v>1.7</v>
      </c>
      <c r="D26" s="17">
        <v>1.4</v>
      </c>
      <c r="E26" s="18">
        <f t="shared" si="11"/>
        <v>3.0999999999999996</v>
      </c>
      <c r="F26" s="19">
        <v>3.8</v>
      </c>
      <c r="G26" s="20">
        <v>3.8</v>
      </c>
      <c r="H26" s="80">
        <v>3.5</v>
      </c>
      <c r="I26" s="21">
        <v>3</v>
      </c>
      <c r="J26" s="22">
        <f t="shared" si="12"/>
        <v>3.6500000000000004</v>
      </c>
      <c r="K26" s="23">
        <f t="shared" si="13"/>
        <v>6.35</v>
      </c>
      <c r="L26" s="24">
        <v>2.2000000000000002</v>
      </c>
      <c r="M26" s="25">
        <v>2.8</v>
      </c>
      <c r="N26" s="82">
        <v>2.6</v>
      </c>
      <c r="O26" s="22">
        <f t="shared" si="14"/>
        <v>2.5333333333333332</v>
      </c>
      <c r="P26" s="22">
        <f t="shared" si="16"/>
        <v>7.4666666666666668</v>
      </c>
      <c r="Q26" s="27">
        <v>0</v>
      </c>
      <c r="R26" s="28">
        <f t="shared" si="15"/>
        <v>16.916666666666664</v>
      </c>
      <c r="S26" s="29">
        <f t="shared" si="17"/>
        <v>3</v>
      </c>
    </row>
    <row r="27" spans="1:19" x14ac:dyDescent="0.25">
      <c r="A27" s="14">
        <v>20</v>
      </c>
      <c r="B27" s="32" t="s">
        <v>32</v>
      </c>
      <c r="C27" s="16">
        <v>2.7</v>
      </c>
      <c r="D27" s="17">
        <v>0.8</v>
      </c>
      <c r="E27" s="18">
        <f t="shared" si="11"/>
        <v>3.5</v>
      </c>
      <c r="F27" s="19">
        <v>4.9000000000000004</v>
      </c>
      <c r="G27" s="20">
        <v>4.8</v>
      </c>
      <c r="H27" s="80">
        <v>4.3</v>
      </c>
      <c r="I27" s="21">
        <v>3.6</v>
      </c>
      <c r="J27" s="22">
        <f t="shared" si="12"/>
        <v>4.5500000000000007</v>
      </c>
      <c r="K27" s="23">
        <f t="shared" si="13"/>
        <v>5.4499999999999993</v>
      </c>
      <c r="L27" s="24">
        <v>4.5</v>
      </c>
      <c r="M27" s="25">
        <v>4.2</v>
      </c>
      <c r="N27" s="82">
        <v>4.2</v>
      </c>
      <c r="O27" s="22">
        <f t="shared" si="14"/>
        <v>4.3</v>
      </c>
      <c r="P27" s="22">
        <f t="shared" si="16"/>
        <v>5.7</v>
      </c>
      <c r="Q27" s="27">
        <v>0</v>
      </c>
      <c r="R27" s="28">
        <f t="shared" si="15"/>
        <v>14.649999999999999</v>
      </c>
      <c r="S27" s="29">
        <f t="shared" si="17"/>
        <v>8</v>
      </c>
    </row>
    <row r="28" spans="1:19" x14ac:dyDescent="0.25">
      <c r="A28" s="14">
        <v>21</v>
      </c>
      <c r="B28" s="33" t="s">
        <v>33</v>
      </c>
      <c r="C28" s="16">
        <v>2</v>
      </c>
      <c r="D28" s="17">
        <v>0</v>
      </c>
      <c r="E28" s="18">
        <f t="shared" ref="E28:E35" si="18">SUM(C28:D28)</f>
        <v>2</v>
      </c>
      <c r="F28" s="86">
        <v>5.4</v>
      </c>
      <c r="G28" s="20">
        <v>5.3</v>
      </c>
      <c r="H28" s="80">
        <v>4.7</v>
      </c>
      <c r="I28" s="87">
        <v>4.5</v>
      </c>
      <c r="J28" s="22">
        <f t="shared" si="12"/>
        <v>4.9999999999999991</v>
      </c>
      <c r="K28" s="23">
        <f t="shared" si="13"/>
        <v>5.0000000000000009</v>
      </c>
      <c r="L28" s="24">
        <v>6.6</v>
      </c>
      <c r="M28" s="25">
        <v>6.1</v>
      </c>
      <c r="N28" s="82">
        <v>6</v>
      </c>
      <c r="O28" s="22">
        <f t="shared" si="14"/>
        <v>6.2333333333333334</v>
      </c>
      <c r="P28" s="22">
        <f t="shared" si="16"/>
        <v>3.7666666666666666</v>
      </c>
      <c r="Q28" s="27">
        <v>0</v>
      </c>
      <c r="R28" s="28">
        <f t="shared" si="15"/>
        <v>10.766666666666667</v>
      </c>
      <c r="S28" s="29">
        <f t="shared" si="17"/>
        <v>14</v>
      </c>
    </row>
    <row r="29" spans="1:19" x14ac:dyDescent="0.25">
      <c r="A29" s="14">
        <v>22</v>
      </c>
      <c r="B29" s="34" t="s">
        <v>34</v>
      </c>
      <c r="C29" s="16">
        <v>1.1000000000000001</v>
      </c>
      <c r="D29" s="17">
        <v>0.1</v>
      </c>
      <c r="E29" s="18">
        <f t="shared" si="18"/>
        <v>1.2000000000000002</v>
      </c>
      <c r="F29" s="19">
        <v>4.4000000000000004</v>
      </c>
      <c r="G29" s="20">
        <v>4</v>
      </c>
      <c r="H29" s="80">
        <v>3.8</v>
      </c>
      <c r="I29" s="21">
        <v>3.7</v>
      </c>
      <c r="J29" s="22">
        <f t="shared" si="12"/>
        <v>3.899999999999999</v>
      </c>
      <c r="K29" s="23">
        <f t="shared" si="13"/>
        <v>6.1000000000000014</v>
      </c>
      <c r="L29" s="24">
        <v>3.8</v>
      </c>
      <c r="M29" s="25">
        <v>3.6</v>
      </c>
      <c r="N29" s="82">
        <v>3.6</v>
      </c>
      <c r="O29" s="22">
        <f t="shared" si="14"/>
        <v>3.6666666666666665</v>
      </c>
      <c r="P29" s="22">
        <f t="shared" si="16"/>
        <v>6.3333333333333339</v>
      </c>
      <c r="Q29" s="27">
        <v>0</v>
      </c>
      <c r="R29" s="28">
        <f t="shared" si="15"/>
        <v>13.633333333333336</v>
      </c>
      <c r="S29" s="29">
        <f t="shared" si="17"/>
        <v>11</v>
      </c>
    </row>
    <row r="30" spans="1:19" x14ac:dyDescent="0.25">
      <c r="A30" s="14">
        <v>23</v>
      </c>
      <c r="B30" s="32" t="s">
        <v>35</v>
      </c>
      <c r="C30" s="16">
        <v>1.6</v>
      </c>
      <c r="D30" s="17">
        <v>0.5</v>
      </c>
      <c r="E30" s="18">
        <f t="shared" si="18"/>
        <v>2.1</v>
      </c>
      <c r="F30" s="19">
        <v>4.3</v>
      </c>
      <c r="G30" s="20">
        <v>4.3</v>
      </c>
      <c r="H30" s="80">
        <v>4.7</v>
      </c>
      <c r="I30" s="21">
        <v>5</v>
      </c>
      <c r="J30" s="22">
        <f t="shared" si="12"/>
        <v>4.5</v>
      </c>
      <c r="K30" s="23">
        <f t="shared" si="13"/>
        <v>5.5</v>
      </c>
      <c r="L30" s="24">
        <v>4</v>
      </c>
      <c r="M30" s="25">
        <v>3.9</v>
      </c>
      <c r="N30" s="82">
        <v>3.9</v>
      </c>
      <c r="O30" s="22">
        <f t="shared" si="14"/>
        <v>3.9333333333333336</v>
      </c>
      <c r="P30" s="22">
        <f t="shared" si="16"/>
        <v>6.0666666666666664</v>
      </c>
      <c r="Q30" s="27">
        <v>0</v>
      </c>
      <c r="R30" s="28">
        <f t="shared" si="15"/>
        <v>13.666666666666666</v>
      </c>
      <c r="S30" s="29">
        <f t="shared" si="17"/>
        <v>10</v>
      </c>
    </row>
    <row r="31" spans="1:19" x14ac:dyDescent="0.25">
      <c r="A31" s="14">
        <v>24</v>
      </c>
      <c r="B31" s="15" t="s">
        <v>22</v>
      </c>
      <c r="C31" s="16">
        <v>3</v>
      </c>
      <c r="D31" s="17">
        <v>1</v>
      </c>
      <c r="E31" s="18">
        <f t="shared" si="18"/>
        <v>4</v>
      </c>
      <c r="F31" s="19">
        <v>3</v>
      </c>
      <c r="G31" s="20">
        <v>3.9</v>
      </c>
      <c r="H31" s="80">
        <v>3.6</v>
      </c>
      <c r="I31" s="21">
        <v>4.3</v>
      </c>
      <c r="J31" s="22">
        <f t="shared" si="12"/>
        <v>3.75</v>
      </c>
      <c r="K31" s="23">
        <f t="shared" si="13"/>
        <v>6.25</v>
      </c>
      <c r="L31" s="24">
        <v>2.2999999999999998</v>
      </c>
      <c r="M31" s="25">
        <v>2.2000000000000002</v>
      </c>
      <c r="N31" s="82">
        <v>2.2999999999999998</v>
      </c>
      <c r="O31" s="22">
        <f t="shared" si="14"/>
        <v>2.2666666666666666</v>
      </c>
      <c r="P31" s="22">
        <f t="shared" si="16"/>
        <v>7.7333333333333334</v>
      </c>
      <c r="Q31" s="27">
        <v>0</v>
      </c>
      <c r="R31" s="28">
        <f t="shared" si="15"/>
        <v>17.983333333333334</v>
      </c>
      <c r="S31" s="29">
        <f t="shared" si="17"/>
        <v>1</v>
      </c>
    </row>
    <row r="32" spans="1:19" x14ac:dyDescent="0.25">
      <c r="A32" s="14">
        <v>25</v>
      </c>
      <c r="B32" s="30" t="s">
        <v>23</v>
      </c>
      <c r="C32" s="16">
        <v>1.6</v>
      </c>
      <c r="D32" s="17">
        <v>1.2</v>
      </c>
      <c r="E32" s="18">
        <f t="shared" si="18"/>
        <v>2.8</v>
      </c>
      <c r="F32" s="19">
        <v>3.4</v>
      </c>
      <c r="G32" s="20">
        <v>4</v>
      </c>
      <c r="H32" s="80">
        <v>4.5999999999999996</v>
      </c>
      <c r="I32" s="21">
        <v>3</v>
      </c>
      <c r="J32" s="22">
        <f t="shared" si="12"/>
        <v>3.7</v>
      </c>
      <c r="K32" s="23">
        <f t="shared" si="13"/>
        <v>6.3</v>
      </c>
      <c r="L32" s="24">
        <v>3.8</v>
      </c>
      <c r="M32" s="25">
        <v>4.4000000000000004</v>
      </c>
      <c r="N32" s="82">
        <v>3.9</v>
      </c>
      <c r="O32" s="22">
        <f t="shared" si="14"/>
        <v>4.0333333333333332</v>
      </c>
      <c r="P32" s="22">
        <f t="shared" si="16"/>
        <v>5.9666666666666668</v>
      </c>
      <c r="Q32" s="27">
        <v>0</v>
      </c>
      <c r="R32" s="28">
        <f t="shared" si="15"/>
        <v>15.066666666666666</v>
      </c>
      <c r="S32" s="29">
        <f t="shared" si="17"/>
        <v>5</v>
      </c>
    </row>
    <row r="33" spans="1:19" x14ac:dyDescent="0.25">
      <c r="A33" s="14">
        <v>26</v>
      </c>
      <c r="B33" s="31" t="s">
        <v>24</v>
      </c>
      <c r="C33" s="16">
        <v>1.5</v>
      </c>
      <c r="D33" s="17">
        <v>0.2</v>
      </c>
      <c r="E33" s="18">
        <f t="shared" si="18"/>
        <v>1.7</v>
      </c>
      <c r="F33" s="19">
        <v>3.8</v>
      </c>
      <c r="G33" s="20">
        <v>3.2</v>
      </c>
      <c r="H33" s="88">
        <v>2.8</v>
      </c>
      <c r="I33" s="87">
        <v>3.9</v>
      </c>
      <c r="J33" s="22">
        <f t="shared" si="12"/>
        <v>3.5000000000000004</v>
      </c>
      <c r="K33" s="23">
        <f t="shared" si="13"/>
        <v>6.5</v>
      </c>
      <c r="L33" s="24">
        <v>4.2</v>
      </c>
      <c r="M33" s="25">
        <v>4.5</v>
      </c>
      <c r="N33" s="82">
        <v>4</v>
      </c>
      <c r="O33" s="22">
        <f t="shared" si="14"/>
        <v>4.2333333333333334</v>
      </c>
      <c r="P33" s="22">
        <f t="shared" si="16"/>
        <v>5.7666666666666666</v>
      </c>
      <c r="Q33" s="27">
        <v>0</v>
      </c>
      <c r="R33" s="28">
        <f t="shared" si="15"/>
        <v>13.966666666666665</v>
      </c>
      <c r="S33" s="29">
        <f t="shared" si="17"/>
        <v>9</v>
      </c>
    </row>
    <row r="34" spans="1:19" x14ac:dyDescent="0.25">
      <c r="A34" s="14">
        <v>27</v>
      </c>
      <c r="B34" s="32" t="s">
        <v>25</v>
      </c>
      <c r="C34" s="16">
        <v>1</v>
      </c>
      <c r="D34" s="17">
        <v>1.4</v>
      </c>
      <c r="E34" s="18">
        <f t="shared" si="18"/>
        <v>2.4</v>
      </c>
      <c r="F34" s="86">
        <v>3</v>
      </c>
      <c r="G34" s="20">
        <v>3.9</v>
      </c>
      <c r="H34" s="80">
        <v>3.6</v>
      </c>
      <c r="I34" s="87">
        <v>4.4000000000000004</v>
      </c>
      <c r="J34" s="22">
        <f t="shared" si="12"/>
        <v>3.75</v>
      </c>
      <c r="K34" s="23">
        <f t="shared" si="13"/>
        <v>6.25</v>
      </c>
      <c r="L34" s="24">
        <v>4.3</v>
      </c>
      <c r="M34" s="25">
        <v>3.8</v>
      </c>
      <c r="N34" s="82">
        <v>3.7</v>
      </c>
      <c r="O34" s="22">
        <f t="shared" si="14"/>
        <v>3.9333333333333336</v>
      </c>
      <c r="P34" s="22">
        <f t="shared" si="16"/>
        <v>6.0666666666666664</v>
      </c>
      <c r="Q34" s="27">
        <v>0</v>
      </c>
      <c r="R34" s="28">
        <f t="shared" si="15"/>
        <v>14.716666666666667</v>
      </c>
      <c r="S34" s="29">
        <f t="shared" si="17"/>
        <v>7</v>
      </c>
    </row>
    <row r="35" spans="1:19" x14ac:dyDescent="0.25">
      <c r="A35" s="14">
        <v>28</v>
      </c>
      <c r="B35" s="33" t="s">
        <v>26</v>
      </c>
      <c r="C35" s="16">
        <v>1.2</v>
      </c>
      <c r="D35" s="17">
        <v>0.5</v>
      </c>
      <c r="E35" s="18">
        <f t="shared" si="18"/>
        <v>1.7</v>
      </c>
      <c r="F35" s="19">
        <v>3.6</v>
      </c>
      <c r="G35" s="20">
        <v>3.4</v>
      </c>
      <c r="H35" s="80">
        <v>3.2</v>
      </c>
      <c r="I35" s="21">
        <v>2.9</v>
      </c>
      <c r="J35" s="22">
        <f t="shared" si="12"/>
        <v>3.3</v>
      </c>
      <c r="K35" s="23">
        <f t="shared" si="13"/>
        <v>6.7</v>
      </c>
      <c r="L35" s="24">
        <v>3</v>
      </c>
      <c r="M35" s="25">
        <v>3.5</v>
      </c>
      <c r="N35" s="82">
        <v>3</v>
      </c>
      <c r="O35" s="22">
        <f t="shared" si="14"/>
        <v>3.1666666666666665</v>
      </c>
      <c r="P35" s="22">
        <f t="shared" si="16"/>
        <v>6.8333333333333339</v>
      </c>
      <c r="Q35" s="27">
        <v>0.3</v>
      </c>
      <c r="R35" s="28">
        <f t="shared" si="15"/>
        <v>14.933333333333334</v>
      </c>
      <c r="S35" s="29">
        <f t="shared" si="17"/>
        <v>6</v>
      </c>
    </row>
    <row r="37" spans="1:19" x14ac:dyDescent="0.25">
      <c r="A37" s="96" t="s">
        <v>21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1:19" x14ac:dyDescent="0.25">
      <c r="A38" s="97" t="s">
        <v>20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1:19" ht="60" x14ac:dyDescent="0.25">
      <c r="A39" s="1" t="s">
        <v>1</v>
      </c>
      <c r="B39" s="1" t="s">
        <v>2</v>
      </c>
      <c r="C39" s="2" t="s">
        <v>3</v>
      </c>
      <c r="D39" s="3" t="s">
        <v>4</v>
      </c>
      <c r="E39" s="4" t="s">
        <v>5</v>
      </c>
      <c r="F39" s="5" t="s">
        <v>6</v>
      </c>
      <c r="G39" s="6" t="s">
        <v>7</v>
      </c>
      <c r="H39" s="79" t="s">
        <v>8</v>
      </c>
      <c r="I39" s="7" t="s">
        <v>145</v>
      </c>
      <c r="J39" s="4" t="s">
        <v>9</v>
      </c>
      <c r="K39" s="8" t="s">
        <v>10</v>
      </c>
      <c r="L39" s="9" t="s">
        <v>11</v>
      </c>
      <c r="M39" s="10" t="s">
        <v>12</v>
      </c>
      <c r="N39" s="81" t="s">
        <v>13</v>
      </c>
      <c r="O39" s="4" t="s">
        <v>14</v>
      </c>
      <c r="P39" s="4" t="s">
        <v>15</v>
      </c>
      <c r="Q39" s="12" t="s">
        <v>16</v>
      </c>
      <c r="R39" s="13" t="s">
        <v>17</v>
      </c>
      <c r="S39" s="12" t="s">
        <v>18</v>
      </c>
    </row>
    <row r="40" spans="1:19" x14ac:dyDescent="0.25">
      <c r="A40" s="14">
        <v>29</v>
      </c>
      <c r="B40" s="32" t="s">
        <v>32</v>
      </c>
      <c r="C40" s="16">
        <v>1.1000000000000001</v>
      </c>
      <c r="D40" s="17">
        <v>0.9</v>
      </c>
      <c r="E40" s="18">
        <f t="shared" ref="E40:E45" si="19">SUM(C40:D40)</f>
        <v>2</v>
      </c>
      <c r="F40" s="19">
        <v>4.8</v>
      </c>
      <c r="G40" s="20">
        <v>4.8</v>
      </c>
      <c r="H40" s="80">
        <v>5.2</v>
      </c>
      <c r="I40" s="21">
        <v>5</v>
      </c>
      <c r="J40" s="22">
        <f t="shared" ref="J40:J53" si="20">((SUM(F40:I40)-MAX(F40:I40)-MIN(F40:I40))/2)</f>
        <v>4.9000000000000004</v>
      </c>
      <c r="K40" s="23">
        <f t="shared" ref="K40:K53" si="21">(10-J40)</f>
        <v>5.0999999999999996</v>
      </c>
      <c r="L40" s="24">
        <v>4.9000000000000004</v>
      </c>
      <c r="M40" s="25">
        <v>5</v>
      </c>
      <c r="N40" s="82">
        <v>5</v>
      </c>
      <c r="O40" s="22">
        <f>AVERAGE(L40:N40)</f>
        <v>4.9666666666666668</v>
      </c>
      <c r="P40" s="22">
        <f>10-O40</f>
        <v>5.0333333333333332</v>
      </c>
      <c r="Q40" s="27">
        <v>0</v>
      </c>
      <c r="R40" s="28">
        <f>E40+K40+P40-Q40</f>
        <v>12.133333333333333</v>
      </c>
      <c r="S40" s="29">
        <f>_xlfn.RANK.EQ(R40,$R$40:$R$53,0)</f>
        <v>12</v>
      </c>
    </row>
    <row r="41" spans="1:19" x14ac:dyDescent="0.25">
      <c r="A41" s="14">
        <v>30</v>
      </c>
      <c r="B41" s="33" t="s">
        <v>33</v>
      </c>
      <c r="C41" s="16">
        <v>0.8</v>
      </c>
      <c r="D41" s="17">
        <v>0</v>
      </c>
      <c r="E41" s="18">
        <f t="shared" si="19"/>
        <v>0.8</v>
      </c>
      <c r="F41" s="19">
        <v>5.3</v>
      </c>
      <c r="G41" s="20">
        <v>3.7</v>
      </c>
      <c r="H41" s="80">
        <v>3.2</v>
      </c>
      <c r="I41" s="21">
        <v>2.6</v>
      </c>
      <c r="J41" s="22">
        <f t="shared" si="20"/>
        <v>3.45</v>
      </c>
      <c r="K41" s="23">
        <f t="shared" si="21"/>
        <v>6.55</v>
      </c>
      <c r="L41" s="24">
        <v>4.7</v>
      </c>
      <c r="M41" s="25">
        <v>4.2</v>
      </c>
      <c r="N41" s="82">
        <v>4.0999999999999996</v>
      </c>
      <c r="O41" s="22">
        <f t="shared" ref="O41:O53" si="22">AVERAGE(L41:N41)</f>
        <v>4.333333333333333</v>
      </c>
      <c r="P41" s="22">
        <f t="shared" ref="P41:P53" si="23">10-O41</f>
        <v>5.666666666666667</v>
      </c>
      <c r="Q41" s="27">
        <v>0</v>
      </c>
      <c r="R41" s="28">
        <f t="shared" ref="R41:R53" si="24">E41+K41+P41-Q41</f>
        <v>13.016666666666666</v>
      </c>
      <c r="S41" s="29">
        <f t="shared" ref="S41:S53" si="25">_xlfn.RANK.EQ(R41,$R$40:$R$53,0)</f>
        <v>10</v>
      </c>
    </row>
    <row r="42" spans="1:19" x14ac:dyDescent="0.25">
      <c r="A42" s="14">
        <v>31</v>
      </c>
      <c r="B42" s="34" t="s">
        <v>34</v>
      </c>
      <c r="C42" s="16">
        <v>1.2</v>
      </c>
      <c r="D42" s="17">
        <v>0.5</v>
      </c>
      <c r="E42" s="18">
        <f t="shared" si="19"/>
        <v>1.7</v>
      </c>
      <c r="F42" s="19">
        <v>4.2</v>
      </c>
      <c r="G42" s="20">
        <v>4.0999999999999996</v>
      </c>
      <c r="H42" s="80">
        <v>3</v>
      </c>
      <c r="I42" s="21">
        <v>4.2</v>
      </c>
      <c r="J42" s="22">
        <f t="shared" si="20"/>
        <v>4.1500000000000004</v>
      </c>
      <c r="K42" s="23">
        <f t="shared" si="21"/>
        <v>5.85</v>
      </c>
      <c r="L42" s="24">
        <v>3.6</v>
      </c>
      <c r="M42" s="25">
        <v>3.2</v>
      </c>
      <c r="N42" s="82">
        <v>3</v>
      </c>
      <c r="O42" s="22">
        <f t="shared" si="22"/>
        <v>3.2666666666666671</v>
      </c>
      <c r="P42" s="22">
        <f t="shared" si="23"/>
        <v>6.7333333333333325</v>
      </c>
      <c r="Q42" s="27">
        <v>0</v>
      </c>
      <c r="R42" s="28">
        <f t="shared" si="24"/>
        <v>14.283333333333331</v>
      </c>
      <c r="S42" s="29">
        <f t="shared" si="25"/>
        <v>7</v>
      </c>
    </row>
    <row r="43" spans="1:19" x14ac:dyDescent="0.25">
      <c r="A43" s="14">
        <v>32</v>
      </c>
      <c r="B43" s="32" t="s">
        <v>35</v>
      </c>
      <c r="C43" s="16">
        <v>0.6</v>
      </c>
      <c r="D43" s="17">
        <v>1.2</v>
      </c>
      <c r="E43" s="18">
        <f t="shared" si="19"/>
        <v>1.7999999999999998</v>
      </c>
      <c r="F43" s="19">
        <v>4.3</v>
      </c>
      <c r="G43" s="20">
        <v>4.5</v>
      </c>
      <c r="H43" s="80">
        <v>4.3</v>
      </c>
      <c r="I43" s="21">
        <v>5.3</v>
      </c>
      <c r="J43" s="22">
        <f t="shared" si="20"/>
        <v>4.4000000000000004</v>
      </c>
      <c r="K43" s="23">
        <f t="shared" si="21"/>
        <v>5.6</v>
      </c>
      <c r="L43" s="24">
        <v>4.4000000000000004</v>
      </c>
      <c r="M43" s="25">
        <v>4.5999999999999996</v>
      </c>
      <c r="N43" s="82">
        <v>4.8</v>
      </c>
      <c r="O43" s="22">
        <f t="shared" si="22"/>
        <v>4.6000000000000005</v>
      </c>
      <c r="P43" s="22">
        <f t="shared" si="23"/>
        <v>5.3999999999999995</v>
      </c>
      <c r="Q43" s="27">
        <v>0</v>
      </c>
      <c r="R43" s="28">
        <f t="shared" si="24"/>
        <v>12.799999999999999</v>
      </c>
      <c r="S43" s="29">
        <f t="shared" si="25"/>
        <v>11</v>
      </c>
    </row>
    <row r="44" spans="1:19" x14ac:dyDescent="0.25">
      <c r="A44" s="14">
        <v>33</v>
      </c>
      <c r="B44" s="15" t="s">
        <v>22</v>
      </c>
      <c r="C44" s="16">
        <v>2.1</v>
      </c>
      <c r="D44" s="17">
        <v>1.2</v>
      </c>
      <c r="E44" s="18">
        <f t="shared" si="19"/>
        <v>3.3</v>
      </c>
      <c r="F44" s="19">
        <v>3.7</v>
      </c>
      <c r="G44" s="20">
        <v>5.0999999999999996</v>
      </c>
      <c r="H44" s="80">
        <v>4.5</v>
      </c>
      <c r="I44" s="21">
        <v>4</v>
      </c>
      <c r="J44" s="22">
        <f t="shared" si="20"/>
        <v>4.25</v>
      </c>
      <c r="K44" s="23">
        <f t="shared" si="21"/>
        <v>5.75</v>
      </c>
      <c r="L44" s="24">
        <v>3.5</v>
      </c>
      <c r="M44" s="25">
        <v>3.7</v>
      </c>
      <c r="N44" s="82">
        <v>3.7</v>
      </c>
      <c r="O44" s="22">
        <f t="shared" si="22"/>
        <v>3.6333333333333333</v>
      </c>
      <c r="P44" s="22">
        <f t="shared" si="23"/>
        <v>6.3666666666666671</v>
      </c>
      <c r="Q44" s="27">
        <v>0.5</v>
      </c>
      <c r="R44" s="28">
        <f t="shared" si="24"/>
        <v>14.916666666666668</v>
      </c>
      <c r="S44" s="29">
        <f t="shared" si="25"/>
        <v>3</v>
      </c>
    </row>
    <row r="45" spans="1:19" x14ac:dyDescent="0.25">
      <c r="A45" s="14">
        <v>34</v>
      </c>
      <c r="B45" s="30" t="s">
        <v>23</v>
      </c>
      <c r="C45" s="16">
        <v>0.6</v>
      </c>
      <c r="D45" s="17">
        <v>0.1</v>
      </c>
      <c r="E45" s="18">
        <f t="shared" si="19"/>
        <v>0.7</v>
      </c>
      <c r="F45" s="19">
        <v>5.2</v>
      </c>
      <c r="G45" s="20">
        <v>4.5999999999999996</v>
      </c>
      <c r="H45" s="88">
        <v>5.7</v>
      </c>
      <c r="I45" s="87">
        <v>3.9</v>
      </c>
      <c r="J45" s="22">
        <f t="shared" si="20"/>
        <v>4.8999999999999995</v>
      </c>
      <c r="K45" s="23">
        <f t="shared" si="21"/>
        <v>5.1000000000000005</v>
      </c>
      <c r="L45" s="24">
        <v>5.2</v>
      </c>
      <c r="M45" s="25">
        <v>5.5</v>
      </c>
      <c r="N45" s="82">
        <v>4.7</v>
      </c>
      <c r="O45" s="22">
        <f t="shared" si="22"/>
        <v>5.1333333333333329</v>
      </c>
      <c r="P45" s="22">
        <f t="shared" si="23"/>
        <v>4.8666666666666671</v>
      </c>
      <c r="Q45" s="27">
        <v>0</v>
      </c>
      <c r="R45" s="28">
        <f t="shared" si="24"/>
        <v>10.666666666666668</v>
      </c>
      <c r="S45" s="29">
        <f t="shared" si="25"/>
        <v>14</v>
      </c>
    </row>
    <row r="46" spans="1:19" x14ac:dyDescent="0.25">
      <c r="A46" s="14">
        <v>35</v>
      </c>
      <c r="B46" s="31" t="s">
        <v>24</v>
      </c>
      <c r="C46" s="16">
        <v>2</v>
      </c>
      <c r="D46" s="17">
        <v>0</v>
      </c>
      <c r="E46" s="18">
        <f t="shared" ref="E46:E53" si="26">SUM(C46:D46)</f>
        <v>2</v>
      </c>
      <c r="F46" s="19">
        <v>4</v>
      </c>
      <c r="G46" s="20">
        <v>3.9</v>
      </c>
      <c r="H46" s="80">
        <v>3.3</v>
      </c>
      <c r="I46" s="21">
        <v>3.2</v>
      </c>
      <c r="J46" s="22">
        <f t="shared" si="20"/>
        <v>3.5999999999999992</v>
      </c>
      <c r="K46" s="23">
        <f t="shared" si="21"/>
        <v>6.4</v>
      </c>
      <c r="L46" s="24">
        <v>4</v>
      </c>
      <c r="M46" s="25">
        <v>3.8</v>
      </c>
      <c r="N46" s="82">
        <v>4.0999999999999996</v>
      </c>
      <c r="O46" s="22">
        <f t="shared" si="22"/>
        <v>3.9666666666666663</v>
      </c>
      <c r="P46" s="22">
        <f t="shared" si="23"/>
        <v>6.0333333333333332</v>
      </c>
      <c r="Q46" s="27">
        <v>0</v>
      </c>
      <c r="R46" s="28">
        <f t="shared" si="24"/>
        <v>14.433333333333334</v>
      </c>
      <c r="S46" s="29">
        <f t="shared" si="25"/>
        <v>5</v>
      </c>
    </row>
    <row r="47" spans="1:19" x14ac:dyDescent="0.25">
      <c r="A47" s="14">
        <v>36</v>
      </c>
      <c r="B47" s="32" t="s">
        <v>25</v>
      </c>
      <c r="C47" s="16">
        <v>0.4</v>
      </c>
      <c r="D47" s="17">
        <v>1.1000000000000001</v>
      </c>
      <c r="E47" s="18">
        <f t="shared" si="26"/>
        <v>1.5</v>
      </c>
      <c r="F47" s="19">
        <v>4.5999999999999996</v>
      </c>
      <c r="G47" s="20">
        <v>4.3</v>
      </c>
      <c r="H47" s="80">
        <v>4</v>
      </c>
      <c r="I47" s="21">
        <v>3.3</v>
      </c>
      <c r="J47" s="22">
        <f t="shared" si="20"/>
        <v>4.1500000000000004</v>
      </c>
      <c r="K47" s="23">
        <f t="shared" si="21"/>
        <v>5.85</v>
      </c>
      <c r="L47" s="24">
        <v>2.8</v>
      </c>
      <c r="M47" s="25">
        <v>2.8</v>
      </c>
      <c r="N47" s="82">
        <v>3.4</v>
      </c>
      <c r="O47" s="22">
        <f t="shared" si="22"/>
        <v>3</v>
      </c>
      <c r="P47" s="22">
        <f t="shared" si="23"/>
        <v>7</v>
      </c>
      <c r="Q47" s="27">
        <v>0</v>
      </c>
      <c r="R47" s="28">
        <f t="shared" si="24"/>
        <v>14.35</v>
      </c>
      <c r="S47" s="29">
        <f t="shared" si="25"/>
        <v>6</v>
      </c>
    </row>
    <row r="48" spans="1:19" x14ac:dyDescent="0.25">
      <c r="A48" s="14">
        <v>37</v>
      </c>
      <c r="B48" s="33" t="s">
        <v>26</v>
      </c>
      <c r="C48" s="16">
        <v>1.5</v>
      </c>
      <c r="D48" s="17">
        <v>0</v>
      </c>
      <c r="E48" s="18">
        <f t="shared" si="26"/>
        <v>1.5</v>
      </c>
      <c r="F48" s="19">
        <v>4.5</v>
      </c>
      <c r="G48" s="20">
        <v>3.5</v>
      </c>
      <c r="H48" s="80">
        <v>3.4</v>
      </c>
      <c r="I48" s="21">
        <v>3.1</v>
      </c>
      <c r="J48" s="22">
        <f t="shared" si="20"/>
        <v>3.45</v>
      </c>
      <c r="K48" s="23">
        <f t="shared" si="21"/>
        <v>6.55</v>
      </c>
      <c r="L48" s="24">
        <v>2.7</v>
      </c>
      <c r="M48" s="25">
        <v>3.3</v>
      </c>
      <c r="N48" s="82">
        <v>2.7</v>
      </c>
      <c r="O48" s="22">
        <f t="shared" si="22"/>
        <v>2.9</v>
      </c>
      <c r="P48" s="22">
        <f t="shared" si="23"/>
        <v>7.1</v>
      </c>
      <c r="Q48" s="27">
        <v>0</v>
      </c>
      <c r="R48" s="28">
        <f t="shared" si="24"/>
        <v>15.15</v>
      </c>
      <c r="S48" s="29">
        <f t="shared" si="25"/>
        <v>2</v>
      </c>
    </row>
    <row r="49" spans="1:19" x14ac:dyDescent="0.25">
      <c r="A49" s="14">
        <v>38</v>
      </c>
      <c r="B49" s="34" t="s">
        <v>27</v>
      </c>
      <c r="C49" s="16">
        <v>0.9</v>
      </c>
      <c r="D49" s="17">
        <v>0.6</v>
      </c>
      <c r="E49" s="18">
        <f t="shared" si="26"/>
        <v>1.5</v>
      </c>
      <c r="F49" s="19">
        <v>4.7</v>
      </c>
      <c r="G49" s="20">
        <v>4.4000000000000004</v>
      </c>
      <c r="H49" s="80">
        <v>5</v>
      </c>
      <c r="I49" s="21">
        <v>4.3</v>
      </c>
      <c r="J49" s="22">
        <f t="shared" si="20"/>
        <v>4.5500000000000007</v>
      </c>
      <c r="K49" s="23">
        <f t="shared" si="21"/>
        <v>5.4499999999999993</v>
      </c>
      <c r="L49" s="24">
        <v>3.9</v>
      </c>
      <c r="M49" s="25">
        <v>3.5</v>
      </c>
      <c r="N49" s="82">
        <v>3.8</v>
      </c>
      <c r="O49" s="22">
        <f t="shared" si="22"/>
        <v>3.7333333333333329</v>
      </c>
      <c r="P49" s="22">
        <f t="shared" si="23"/>
        <v>6.2666666666666675</v>
      </c>
      <c r="Q49" s="27">
        <v>0</v>
      </c>
      <c r="R49" s="28">
        <f t="shared" si="24"/>
        <v>13.216666666666667</v>
      </c>
      <c r="S49" s="29">
        <f t="shared" si="25"/>
        <v>9</v>
      </c>
    </row>
    <row r="50" spans="1:19" x14ac:dyDescent="0.25">
      <c r="A50" s="14">
        <v>39</v>
      </c>
      <c r="B50" s="32" t="s">
        <v>28</v>
      </c>
      <c r="C50" s="16">
        <v>0</v>
      </c>
      <c r="D50" s="17">
        <v>0.3</v>
      </c>
      <c r="E50" s="18">
        <f t="shared" si="26"/>
        <v>0.3</v>
      </c>
      <c r="F50" s="19">
        <v>5.2</v>
      </c>
      <c r="G50" s="20">
        <v>5.0999999999999996</v>
      </c>
      <c r="H50" s="80">
        <v>5.0999999999999996</v>
      </c>
      <c r="I50" s="21">
        <v>4.7</v>
      </c>
      <c r="J50" s="22">
        <f t="shared" si="20"/>
        <v>5.1000000000000014</v>
      </c>
      <c r="K50" s="23">
        <f t="shared" si="21"/>
        <v>4.8999999999999986</v>
      </c>
      <c r="L50" s="24">
        <v>3.6</v>
      </c>
      <c r="M50" s="25">
        <v>3.6</v>
      </c>
      <c r="N50" s="82">
        <v>3.1</v>
      </c>
      <c r="O50" s="22">
        <f t="shared" si="22"/>
        <v>3.4333333333333336</v>
      </c>
      <c r="P50" s="22">
        <f t="shared" si="23"/>
        <v>6.5666666666666664</v>
      </c>
      <c r="Q50" s="27">
        <v>0.3</v>
      </c>
      <c r="R50" s="28">
        <f t="shared" si="24"/>
        <v>11.466666666666665</v>
      </c>
      <c r="S50" s="29">
        <f t="shared" si="25"/>
        <v>13</v>
      </c>
    </row>
    <row r="51" spans="1:19" x14ac:dyDescent="0.25">
      <c r="A51" s="14">
        <v>40</v>
      </c>
      <c r="B51" s="33" t="s">
        <v>29</v>
      </c>
      <c r="C51" s="16">
        <v>1.8</v>
      </c>
      <c r="D51" s="17">
        <v>0.6</v>
      </c>
      <c r="E51" s="18">
        <f t="shared" si="26"/>
        <v>2.4</v>
      </c>
      <c r="F51" s="19">
        <v>4.0999999999999996</v>
      </c>
      <c r="G51" s="20">
        <v>3.3</v>
      </c>
      <c r="H51" s="80">
        <v>2.9</v>
      </c>
      <c r="I51" s="21">
        <v>2.7</v>
      </c>
      <c r="J51" s="22">
        <f t="shared" si="20"/>
        <v>3.1</v>
      </c>
      <c r="K51" s="23">
        <f t="shared" si="21"/>
        <v>6.9</v>
      </c>
      <c r="L51" s="24">
        <v>3.1</v>
      </c>
      <c r="M51" s="25">
        <v>3</v>
      </c>
      <c r="N51" s="82">
        <v>3.3</v>
      </c>
      <c r="O51" s="22">
        <f t="shared" si="22"/>
        <v>3.1333333333333329</v>
      </c>
      <c r="P51" s="22">
        <f t="shared" si="23"/>
        <v>6.8666666666666671</v>
      </c>
      <c r="Q51" s="27">
        <v>0</v>
      </c>
      <c r="R51" s="28">
        <f t="shared" si="24"/>
        <v>16.166666666666668</v>
      </c>
      <c r="S51" s="29">
        <f t="shared" si="25"/>
        <v>1</v>
      </c>
    </row>
    <row r="52" spans="1:19" x14ac:dyDescent="0.25">
      <c r="A52" s="14">
        <v>41</v>
      </c>
      <c r="B52" s="34" t="s">
        <v>30</v>
      </c>
      <c r="C52" s="16">
        <v>1</v>
      </c>
      <c r="D52" s="17">
        <v>0.5</v>
      </c>
      <c r="E52" s="18">
        <f t="shared" si="26"/>
        <v>1.5</v>
      </c>
      <c r="F52" s="19">
        <v>4.9000000000000004</v>
      </c>
      <c r="G52" s="20">
        <v>4.8</v>
      </c>
      <c r="H52" s="80">
        <v>4.5999999999999996</v>
      </c>
      <c r="I52" s="21">
        <v>4.2</v>
      </c>
      <c r="J52" s="22">
        <f t="shared" si="20"/>
        <v>4.6999999999999993</v>
      </c>
      <c r="K52" s="23">
        <f t="shared" si="21"/>
        <v>5.3000000000000007</v>
      </c>
      <c r="L52" s="24">
        <v>3.3</v>
      </c>
      <c r="M52" s="25">
        <v>2.6</v>
      </c>
      <c r="N52" s="82">
        <v>3</v>
      </c>
      <c r="O52" s="22">
        <f t="shared" si="22"/>
        <v>2.9666666666666668</v>
      </c>
      <c r="P52" s="22">
        <f t="shared" si="23"/>
        <v>7.0333333333333332</v>
      </c>
      <c r="Q52" s="27">
        <v>0.5</v>
      </c>
      <c r="R52" s="28">
        <f t="shared" si="24"/>
        <v>13.333333333333334</v>
      </c>
      <c r="S52" s="29">
        <f t="shared" si="25"/>
        <v>8</v>
      </c>
    </row>
    <row r="53" spans="1:19" x14ac:dyDescent="0.25">
      <c r="A53" s="14">
        <v>42</v>
      </c>
      <c r="B53" s="32" t="s">
        <v>31</v>
      </c>
      <c r="C53" s="16">
        <v>1.7</v>
      </c>
      <c r="D53" s="17">
        <v>0</v>
      </c>
      <c r="E53" s="18">
        <f t="shared" si="26"/>
        <v>1.7</v>
      </c>
      <c r="F53" s="19">
        <v>4.2</v>
      </c>
      <c r="G53" s="20">
        <v>3.7</v>
      </c>
      <c r="H53" s="80">
        <v>3.3</v>
      </c>
      <c r="I53" s="21">
        <v>3.1</v>
      </c>
      <c r="J53" s="22">
        <f t="shared" si="20"/>
        <v>3.4999999999999991</v>
      </c>
      <c r="K53" s="23">
        <f t="shared" si="21"/>
        <v>6.5000000000000009</v>
      </c>
      <c r="L53" s="24">
        <v>3.6</v>
      </c>
      <c r="M53" s="25">
        <v>3.9</v>
      </c>
      <c r="N53" s="82">
        <v>3.3</v>
      </c>
      <c r="O53" s="22">
        <f t="shared" si="22"/>
        <v>3.6</v>
      </c>
      <c r="P53" s="22">
        <f t="shared" si="23"/>
        <v>6.4</v>
      </c>
      <c r="Q53" s="27">
        <v>0</v>
      </c>
      <c r="R53" s="28">
        <f t="shared" si="24"/>
        <v>14.600000000000001</v>
      </c>
      <c r="S53" s="29">
        <f t="shared" si="25"/>
        <v>4</v>
      </c>
    </row>
    <row r="55" spans="1:19" x14ac:dyDescent="0.25">
      <c r="D55" s="95" t="s">
        <v>147</v>
      </c>
      <c r="E55" s="95"/>
      <c r="F55" s="95"/>
      <c r="G55" s="95"/>
      <c r="H55" s="95"/>
      <c r="I55" s="95"/>
      <c r="J55" s="95"/>
      <c r="K55" s="95"/>
      <c r="L55" s="95"/>
    </row>
    <row r="56" spans="1:19" x14ac:dyDescent="0.25">
      <c r="D56" s="83" t="s">
        <v>148</v>
      </c>
      <c r="E56" s="93" t="s">
        <v>149</v>
      </c>
      <c r="F56" s="94"/>
      <c r="G56" s="84" t="s">
        <v>150</v>
      </c>
      <c r="H56" s="93" t="s">
        <v>165</v>
      </c>
      <c r="I56" s="94"/>
      <c r="J56" s="84" t="s">
        <v>151</v>
      </c>
      <c r="K56" s="93" t="s">
        <v>173</v>
      </c>
      <c r="L56" s="94"/>
    </row>
    <row r="57" spans="1:19" x14ac:dyDescent="0.25">
      <c r="D57" s="85" t="s">
        <v>152</v>
      </c>
      <c r="E57" s="93" t="s">
        <v>169</v>
      </c>
      <c r="F57" s="94"/>
      <c r="G57" s="84" t="s">
        <v>154</v>
      </c>
      <c r="H57" s="93" t="s">
        <v>172</v>
      </c>
      <c r="I57" s="94"/>
      <c r="J57" s="84" t="s">
        <v>155</v>
      </c>
      <c r="K57" s="93" t="s">
        <v>153</v>
      </c>
      <c r="L57" s="94"/>
    </row>
    <row r="58" spans="1:19" x14ac:dyDescent="0.25">
      <c r="D58" s="85" t="s">
        <v>157</v>
      </c>
      <c r="E58" s="93" t="s">
        <v>158</v>
      </c>
      <c r="F58" s="94"/>
      <c r="G58" s="84" t="s">
        <v>8</v>
      </c>
      <c r="H58" s="93" t="s">
        <v>162</v>
      </c>
      <c r="I58" s="94"/>
      <c r="J58" s="84" t="s">
        <v>159</v>
      </c>
      <c r="K58" s="93" t="s">
        <v>160</v>
      </c>
      <c r="L58" s="94"/>
    </row>
    <row r="59" spans="1:19" x14ac:dyDescent="0.25">
      <c r="D59" s="85" t="s">
        <v>161</v>
      </c>
      <c r="E59" s="93" t="s">
        <v>170</v>
      </c>
      <c r="F59" s="94"/>
      <c r="G59" s="84" t="s">
        <v>145</v>
      </c>
      <c r="H59" s="93" t="s">
        <v>156</v>
      </c>
      <c r="I59" s="94"/>
      <c r="J59" s="84" t="s">
        <v>164</v>
      </c>
      <c r="K59" s="93"/>
      <c r="L59" s="94"/>
    </row>
    <row r="60" spans="1:19" x14ac:dyDescent="0.25">
      <c r="D60" s="85" t="s">
        <v>166</v>
      </c>
      <c r="E60" s="93" t="s">
        <v>171</v>
      </c>
      <c r="F60" s="94"/>
      <c r="G60" s="84" t="s">
        <v>167</v>
      </c>
      <c r="H60" s="93" t="s">
        <v>174</v>
      </c>
      <c r="I60" s="94"/>
      <c r="J60" s="84" t="s">
        <v>168</v>
      </c>
      <c r="K60" s="93"/>
      <c r="L60" s="94"/>
    </row>
  </sheetData>
  <mergeCells count="22">
    <mergeCell ref="A19:S19"/>
    <mergeCell ref="A20:S20"/>
    <mergeCell ref="A37:S37"/>
    <mergeCell ref="A38:S38"/>
    <mergeCell ref="A1:S1"/>
    <mergeCell ref="A2:S2"/>
    <mergeCell ref="D55:L55"/>
    <mergeCell ref="E56:F56"/>
    <mergeCell ref="H56:I56"/>
    <mergeCell ref="K56:L56"/>
    <mergeCell ref="E57:F57"/>
    <mergeCell ref="H57:I57"/>
    <mergeCell ref="K57:L57"/>
    <mergeCell ref="E60:F60"/>
    <mergeCell ref="H60:I60"/>
    <mergeCell ref="K60:L60"/>
    <mergeCell ref="E58:F58"/>
    <mergeCell ref="H58:I58"/>
    <mergeCell ref="K58:L58"/>
    <mergeCell ref="E59:F59"/>
    <mergeCell ref="H59:I59"/>
    <mergeCell ref="K59:L59"/>
  </mergeCells>
  <pageMargins left="0.7" right="0.7" top="0.75" bottom="0.75" header="0.3" footer="0.3"/>
  <pageSetup paperSize="9" orientation="portrait" horizontalDpi="200" verticalDpi="20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5A00-E0F0-4F9A-94F2-04454BCC5AEA}">
  <sheetPr>
    <tabColor rgb="FFFF66FF"/>
  </sheetPr>
  <dimension ref="A1:K41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66.7109375" bestFit="1" customWidth="1"/>
    <col min="6" max="6" width="29.140625" customWidth="1"/>
    <col min="7" max="7" width="5.5703125" style="36" bestFit="1" customWidth="1"/>
  </cols>
  <sheetData>
    <row r="1" spans="1:11" x14ac:dyDescent="0.25">
      <c r="A1" s="133" t="s">
        <v>138</v>
      </c>
      <c r="B1" s="134"/>
      <c r="C1" s="134"/>
      <c r="D1" s="135"/>
      <c r="F1" s="136" t="s">
        <v>36</v>
      </c>
      <c r="G1" s="136"/>
      <c r="H1" s="136"/>
      <c r="I1" s="136"/>
      <c r="J1" s="136"/>
      <c r="K1" s="136"/>
    </row>
    <row r="2" spans="1:11" x14ac:dyDescent="0.25">
      <c r="A2" s="123" t="s">
        <v>60</v>
      </c>
      <c r="B2" s="98"/>
      <c r="C2" s="54" t="s">
        <v>37</v>
      </c>
      <c r="D2" s="65" t="s">
        <v>38</v>
      </c>
      <c r="F2" s="102" t="s">
        <v>116</v>
      </c>
      <c r="G2" s="102"/>
      <c r="H2" s="103" t="s">
        <v>60</v>
      </c>
      <c r="I2" s="105" t="s">
        <v>19</v>
      </c>
      <c r="J2" s="109" t="s">
        <v>17</v>
      </c>
      <c r="K2" s="111" t="s">
        <v>38</v>
      </c>
    </row>
    <row r="3" spans="1:11" s="42" customFormat="1" x14ac:dyDescent="0.25">
      <c r="A3" s="66">
        <v>1</v>
      </c>
      <c r="B3" s="61" t="s">
        <v>130</v>
      </c>
      <c r="C3" s="40">
        <f>'CONJ 3'!S4</f>
        <v>14.749999999999998</v>
      </c>
      <c r="D3" s="67">
        <f>_xlfn.RANK.EQ(C3,$C$3:$C$5,0)</f>
        <v>1</v>
      </c>
      <c r="F3" s="113" t="s">
        <v>91</v>
      </c>
      <c r="G3" s="113"/>
      <c r="H3" s="104"/>
      <c r="I3" s="106"/>
      <c r="J3" s="110"/>
      <c r="K3" s="112"/>
    </row>
    <row r="4" spans="1:11" s="42" customFormat="1" x14ac:dyDescent="0.25">
      <c r="A4" s="66">
        <v>2</v>
      </c>
      <c r="B4" s="62" t="s">
        <v>131</v>
      </c>
      <c r="C4" s="40">
        <f>'CONJ 3'!S5</f>
        <v>13.5</v>
      </c>
      <c r="D4" s="67">
        <f t="shared" ref="D4:D5" si="0">_xlfn.RANK.EQ(C4,$C$3:$C$5,0)</f>
        <v>2</v>
      </c>
      <c r="F4" s="126" t="s">
        <v>139</v>
      </c>
      <c r="G4" s="100" t="s">
        <v>40</v>
      </c>
      <c r="H4" s="124">
        <f>C3</f>
        <v>14.749999999999998</v>
      </c>
      <c r="I4" s="124">
        <f>C7</f>
        <v>15.1</v>
      </c>
      <c r="J4" s="124">
        <f>SUM(H4:I6)</f>
        <v>29.849999999999998</v>
      </c>
      <c r="K4" s="100">
        <f>_xlfn.RANK.EQ(J4,$J$4:$J$12,0)</f>
        <v>1</v>
      </c>
    </row>
    <row r="5" spans="1:11" s="42" customFormat="1" x14ac:dyDescent="0.25">
      <c r="A5" s="66">
        <v>3</v>
      </c>
      <c r="B5" s="63" t="s">
        <v>132</v>
      </c>
      <c r="C5" s="40">
        <f>'CONJ 3'!S6</f>
        <v>7.5</v>
      </c>
      <c r="D5" s="67">
        <f t="shared" si="0"/>
        <v>3</v>
      </c>
      <c r="F5" s="127"/>
      <c r="G5" s="100"/>
      <c r="H5" s="100"/>
      <c r="I5" s="100"/>
      <c r="J5" s="100"/>
      <c r="K5" s="100"/>
    </row>
    <row r="6" spans="1:11" x14ac:dyDescent="0.25">
      <c r="A6" s="123" t="s">
        <v>19</v>
      </c>
      <c r="B6" s="98"/>
      <c r="C6" s="54" t="s">
        <v>37</v>
      </c>
      <c r="D6" s="65" t="s">
        <v>38</v>
      </c>
      <c r="F6" s="128"/>
      <c r="G6" s="100"/>
      <c r="H6" s="100"/>
      <c r="I6" s="100"/>
      <c r="J6" s="100"/>
      <c r="K6" s="100"/>
    </row>
    <row r="7" spans="1:11" x14ac:dyDescent="0.25">
      <c r="A7" s="66">
        <v>7</v>
      </c>
      <c r="B7" s="61" t="s">
        <v>130</v>
      </c>
      <c r="C7" s="40">
        <f>'CONJ 3'!S26</f>
        <v>15.1</v>
      </c>
      <c r="D7" s="67">
        <f>_xlfn.RANK.EQ(C7,$C$7:$C$9,0)</f>
        <v>1</v>
      </c>
      <c r="F7" s="126" t="s">
        <v>140</v>
      </c>
      <c r="G7" s="100" t="s">
        <v>41</v>
      </c>
      <c r="H7" s="124">
        <f>C4</f>
        <v>13.5</v>
      </c>
      <c r="I7" s="124">
        <f>C8</f>
        <v>9.4500000000000028</v>
      </c>
      <c r="J7" s="124">
        <f t="shared" ref="J7" si="1">SUM(H7:I9)</f>
        <v>22.950000000000003</v>
      </c>
      <c r="K7" s="100">
        <f t="shared" ref="K7" si="2">_xlfn.RANK.EQ(J7,$J$4:$J$12,0)</f>
        <v>2</v>
      </c>
    </row>
    <row r="8" spans="1:11" x14ac:dyDescent="0.25">
      <c r="A8" s="66">
        <v>8</v>
      </c>
      <c r="B8" s="62" t="s">
        <v>131</v>
      </c>
      <c r="C8" s="40">
        <f>'CONJ 3'!S27</f>
        <v>9.4500000000000028</v>
      </c>
      <c r="D8" s="67">
        <f t="shared" ref="D8:D9" si="3">_xlfn.RANK.EQ(C8,$C$7:$C$9,0)</f>
        <v>3</v>
      </c>
      <c r="F8" s="127"/>
      <c r="G8" s="100"/>
      <c r="H8" s="100"/>
      <c r="I8" s="100"/>
      <c r="J8" s="100"/>
      <c r="K8" s="100"/>
    </row>
    <row r="9" spans="1:11" ht="15.75" thickBot="1" x14ac:dyDescent="0.3">
      <c r="A9" s="68">
        <v>9</v>
      </c>
      <c r="B9" s="74" t="s">
        <v>132</v>
      </c>
      <c r="C9" s="69">
        <f>'CONJ 3'!S28</f>
        <v>11.8</v>
      </c>
      <c r="D9" s="70">
        <f t="shared" si="3"/>
        <v>2</v>
      </c>
      <c r="F9" s="128"/>
      <c r="G9" s="100"/>
      <c r="H9" s="100"/>
      <c r="I9" s="100"/>
      <c r="J9" s="100"/>
      <c r="K9" s="100"/>
    </row>
    <row r="10" spans="1:11" ht="15.75" thickBot="1" x14ac:dyDescent="0.3">
      <c r="F10" s="126" t="s">
        <v>141</v>
      </c>
      <c r="G10" s="100" t="s">
        <v>41</v>
      </c>
      <c r="H10" s="124">
        <f>C5</f>
        <v>7.5</v>
      </c>
      <c r="I10" s="124">
        <f>C9</f>
        <v>11.8</v>
      </c>
      <c r="J10" s="124">
        <f t="shared" ref="J10" si="4">SUM(H10:I12)</f>
        <v>19.3</v>
      </c>
      <c r="K10" s="100">
        <f t="shared" ref="K10" si="5">_xlfn.RANK.EQ(J10,$J$4:$J$12,0)</f>
        <v>3</v>
      </c>
    </row>
    <row r="11" spans="1:11" x14ac:dyDescent="0.25">
      <c r="A11" s="133" t="s">
        <v>142</v>
      </c>
      <c r="B11" s="134"/>
      <c r="C11" s="134"/>
      <c r="D11" s="135"/>
      <c r="F11" s="127"/>
      <c r="G11" s="100"/>
      <c r="H11" s="100"/>
      <c r="I11" s="100"/>
      <c r="J11" s="100"/>
      <c r="K11" s="100"/>
    </row>
    <row r="12" spans="1:11" x14ac:dyDescent="0.25">
      <c r="A12" s="123" t="s">
        <v>60</v>
      </c>
      <c r="B12" s="98"/>
      <c r="C12" s="54" t="s">
        <v>37</v>
      </c>
      <c r="D12" s="65" t="s">
        <v>38</v>
      </c>
      <c r="F12" s="128"/>
      <c r="G12" s="100"/>
      <c r="H12" s="100"/>
      <c r="I12" s="100"/>
      <c r="J12" s="100"/>
      <c r="K12" s="100"/>
    </row>
    <row r="13" spans="1:11" ht="15.75" thickBot="1" x14ac:dyDescent="0.3">
      <c r="A13" s="77">
        <v>4</v>
      </c>
      <c r="B13" s="78" t="s">
        <v>133</v>
      </c>
      <c r="C13" s="69">
        <f>'CONJ 3'!S11</f>
        <v>13.700000000000001</v>
      </c>
      <c r="D13" s="70">
        <v>1</v>
      </c>
      <c r="G13"/>
    </row>
    <row r="14" spans="1:11" ht="15.75" thickBot="1" x14ac:dyDescent="0.3">
      <c r="G14"/>
    </row>
    <row r="15" spans="1:11" x14ac:dyDescent="0.25">
      <c r="A15" s="133" t="s">
        <v>144</v>
      </c>
      <c r="B15" s="134"/>
      <c r="C15" s="134"/>
      <c r="D15" s="135"/>
      <c r="G15"/>
    </row>
    <row r="16" spans="1:11" x14ac:dyDescent="0.25">
      <c r="A16" s="123" t="s">
        <v>60</v>
      </c>
      <c r="B16" s="98"/>
      <c r="C16" s="54" t="s">
        <v>37</v>
      </c>
      <c r="D16" s="65" t="s">
        <v>38</v>
      </c>
      <c r="G16"/>
    </row>
    <row r="17" spans="1:7" ht="15.75" thickBot="1" x14ac:dyDescent="0.3">
      <c r="A17" s="77">
        <v>5</v>
      </c>
      <c r="B17" s="78" t="s">
        <v>136</v>
      </c>
      <c r="C17" s="69">
        <f>'CONJ 3'!S16</f>
        <v>14.55</v>
      </c>
      <c r="D17" s="70">
        <v>1</v>
      </c>
      <c r="G17"/>
    </row>
    <row r="18" spans="1:7" ht="15.75" thickBot="1" x14ac:dyDescent="0.3">
      <c r="G18"/>
    </row>
    <row r="19" spans="1:7" ht="15" customHeight="1" x14ac:dyDescent="0.25">
      <c r="A19" s="133" t="s">
        <v>143</v>
      </c>
      <c r="B19" s="134"/>
      <c r="C19" s="134"/>
      <c r="D19" s="135"/>
      <c r="G19"/>
    </row>
    <row r="20" spans="1:7" x14ac:dyDescent="0.25">
      <c r="A20" s="123" t="s">
        <v>60</v>
      </c>
      <c r="B20" s="98"/>
      <c r="C20" s="54" t="s">
        <v>37</v>
      </c>
      <c r="D20" s="65" t="s">
        <v>38</v>
      </c>
      <c r="G20"/>
    </row>
    <row r="21" spans="1:7" ht="15.75" thickBot="1" x14ac:dyDescent="0.3">
      <c r="A21" s="77">
        <v>6</v>
      </c>
      <c r="B21" s="78" t="s">
        <v>137</v>
      </c>
      <c r="C21" s="69">
        <f>'CONJ 3'!S21</f>
        <v>13.100000000000001</v>
      </c>
      <c r="D21" s="70">
        <v>1</v>
      </c>
      <c r="G21"/>
    </row>
    <row r="22" spans="1:7" x14ac:dyDescent="0.25">
      <c r="G22"/>
    </row>
    <row r="23" spans="1:7" x14ac:dyDescent="0.25">
      <c r="G23"/>
    </row>
    <row r="24" spans="1:7" x14ac:dyDescent="0.25">
      <c r="G24"/>
    </row>
    <row r="25" spans="1:7" x14ac:dyDescent="0.25">
      <c r="G25"/>
    </row>
    <row r="26" spans="1:7" x14ac:dyDescent="0.25">
      <c r="G26"/>
    </row>
    <row r="27" spans="1:7" x14ac:dyDescent="0.25">
      <c r="G27"/>
    </row>
    <row r="28" spans="1:7" x14ac:dyDescent="0.25">
      <c r="G28"/>
    </row>
    <row r="29" spans="1:7" x14ac:dyDescent="0.25">
      <c r="G29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</sheetData>
  <mergeCells count="34">
    <mergeCell ref="K4:K6"/>
    <mergeCell ref="A1:D1"/>
    <mergeCell ref="F1:K1"/>
    <mergeCell ref="A2:B2"/>
    <mergeCell ref="F2:G2"/>
    <mergeCell ref="H2:H3"/>
    <mergeCell ref="I2:I3"/>
    <mergeCell ref="J2:J3"/>
    <mergeCell ref="K2:K3"/>
    <mergeCell ref="F3:G3"/>
    <mergeCell ref="A6:B6"/>
    <mergeCell ref="F4:F6"/>
    <mergeCell ref="G4:G6"/>
    <mergeCell ref="H4:H6"/>
    <mergeCell ref="I4:I6"/>
    <mergeCell ref="J4:J6"/>
    <mergeCell ref="K7:K9"/>
    <mergeCell ref="F10:F12"/>
    <mergeCell ref="G10:G12"/>
    <mergeCell ref="H10:H12"/>
    <mergeCell ref="I10:I12"/>
    <mergeCell ref="J10:J12"/>
    <mergeCell ref="K10:K12"/>
    <mergeCell ref="J7:J9"/>
    <mergeCell ref="F7:F9"/>
    <mergeCell ref="G7:G9"/>
    <mergeCell ref="H7:H9"/>
    <mergeCell ref="I7:I9"/>
    <mergeCell ref="A16:B16"/>
    <mergeCell ref="A19:D19"/>
    <mergeCell ref="A20:B20"/>
    <mergeCell ref="A11:D11"/>
    <mergeCell ref="A12:B12"/>
    <mergeCell ref="A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EE7C-977B-4950-BB2D-8C5763B16DF5}">
  <sheetPr>
    <tabColor rgb="FFFF0000"/>
  </sheetPr>
  <dimension ref="A1:L46"/>
  <sheetViews>
    <sheetView topLeftCell="A10" workbookViewId="0">
      <selection activeCell="M25" sqref="M25"/>
    </sheetView>
  </sheetViews>
  <sheetFormatPr baseColWidth="10" defaultRowHeight="15" x14ac:dyDescent="0.25"/>
  <cols>
    <col min="1" max="1" width="3" bestFit="1" customWidth="1"/>
    <col min="2" max="2" width="38.140625" customWidth="1"/>
    <col min="5" max="5" width="4.42578125" customWidth="1"/>
    <col min="6" max="6" width="29.140625" customWidth="1"/>
    <col min="7" max="7" width="5.5703125" style="36" bestFit="1" customWidth="1"/>
  </cols>
  <sheetData>
    <row r="1" spans="1:12" x14ac:dyDescent="0.25">
      <c r="A1" s="101" t="s">
        <v>43</v>
      </c>
      <c r="B1" s="101"/>
      <c r="C1" s="101"/>
      <c r="D1" s="101"/>
      <c r="F1" s="101" t="s">
        <v>36</v>
      </c>
      <c r="G1" s="101"/>
      <c r="H1" s="101"/>
      <c r="I1" s="101"/>
      <c r="J1" s="101"/>
      <c r="K1" s="101"/>
      <c r="L1" s="101"/>
    </row>
    <row r="2" spans="1:12" x14ac:dyDescent="0.25">
      <c r="A2" s="98" t="s">
        <v>0</v>
      </c>
      <c r="B2" s="98"/>
      <c r="C2" s="37" t="s">
        <v>37</v>
      </c>
      <c r="D2" s="37" t="s">
        <v>38</v>
      </c>
      <c r="F2" s="102" t="s">
        <v>44</v>
      </c>
      <c r="G2" s="102"/>
      <c r="H2" s="114" t="s">
        <v>0</v>
      </c>
      <c r="I2" s="115" t="s">
        <v>19</v>
      </c>
      <c r="J2" s="116" t="s">
        <v>20</v>
      </c>
      <c r="K2" s="117" t="s">
        <v>17</v>
      </c>
      <c r="L2" s="118" t="s">
        <v>38</v>
      </c>
    </row>
    <row r="3" spans="1:12" s="42" customFormat="1" x14ac:dyDescent="0.25">
      <c r="A3" s="38">
        <v>1</v>
      </c>
      <c r="B3" s="39" t="s">
        <v>22</v>
      </c>
      <c r="C3" s="40">
        <f>'AC4 B'!R4</f>
        <v>15.16666666666667</v>
      </c>
      <c r="D3" s="41">
        <f>_xlfn.RANK.EQ(C3,$C$3:$C$16,0)</f>
        <v>6</v>
      </c>
      <c r="F3" s="113" t="s">
        <v>39</v>
      </c>
      <c r="G3" s="113"/>
      <c r="H3" s="114"/>
      <c r="I3" s="115"/>
      <c r="J3" s="116"/>
      <c r="K3" s="117"/>
      <c r="L3" s="118"/>
    </row>
    <row r="4" spans="1:12" s="42" customFormat="1" x14ac:dyDescent="0.25">
      <c r="A4" s="38">
        <v>2</v>
      </c>
      <c r="B4" s="43" t="s">
        <v>23</v>
      </c>
      <c r="C4" s="40">
        <f>'AC4 B'!R5</f>
        <v>12.566666666666668</v>
      </c>
      <c r="D4" s="41">
        <f t="shared" ref="D4:D16" si="0">_xlfn.RANK.EQ(C4,$C$3:$C$16,0)</f>
        <v>14</v>
      </c>
      <c r="F4" s="48" t="s">
        <v>31</v>
      </c>
      <c r="G4" s="45" t="s">
        <v>41</v>
      </c>
      <c r="H4" s="40">
        <f>C12</f>
        <v>16.066666666666666</v>
      </c>
      <c r="I4" s="46">
        <f>C22</f>
        <v>16.916666666666664</v>
      </c>
      <c r="J4" s="46">
        <f>C46</f>
        <v>14.600000000000001</v>
      </c>
      <c r="K4" s="89">
        <f>SUM(H4:J4)</f>
        <v>47.583333333333336</v>
      </c>
      <c r="L4" s="41">
        <f>_xlfn.RANK.EQ(K4,$K$4:$K$17,0)</f>
        <v>3</v>
      </c>
    </row>
    <row r="5" spans="1:12" s="42" customFormat="1" x14ac:dyDescent="0.25">
      <c r="A5" s="38">
        <v>3</v>
      </c>
      <c r="B5" s="47" t="s">
        <v>24</v>
      </c>
      <c r="C5" s="40">
        <f>'AC4 B'!R6</f>
        <v>13.266666666666666</v>
      </c>
      <c r="D5" s="41">
        <f t="shared" si="0"/>
        <v>11</v>
      </c>
      <c r="F5" s="53" t="s">
        <v>26</v>
      </c>
      <c r="G5" s="45" t="s">
        <v>46</v>
      </c>
      <c r="H5" s="40">
        <f>C7</f>
        <v>15.899999999999999</v>
      </c>
      <c r="I5" s="46">
        <f>C31</f>
        <v>14.933333333333334</v>
      </c>
      <c r="J5" s="46">
        <f>C41</f>
        <v>15.15</v>
      </c>
      <c r="K5" s="89">
        <f t="shared" ref="K5:K17" si="1">SUM(H5:J5)</f>
        <v>45.983333333333334</v>
      </c>
      <c r="L5" s="41">
        <f t="shared" ref="L5:L17" si="2">_xlfn.RANK.EQ(K5,$K$4:$K$17,0)</f>
        <v>5</v>
      </c>
    </row>
    <row r="6" spans="1:12" x14ac:dyDescent="0.25">
      <c r="A6" s="38">
        <v>4</v>
      </c>
      <c r="B6" s="49" t="s">
        <v>25</v>
      </c>
      <c r="C6" s="40">
        <f>'AC4 B'!R7</f>
        <v>17.683333333333334</v>
      </c>
      <c r="D6" s="41">
        <f t="shared" si="0"/>
        <v>1</v>
      </c>
      <c r="F6" s="48" t="s">
        <v>25</v>
      </c>
      <c r="G6" s="45" t="s">
        <v>40</v>
      </c>
      <c r="H6" s="46">
        <f>C6</f>
        <v>17.683333333333334</v>
      </c>
      <c r="I6" s="46">
        <f>C30</f>
        <v>14.716666666666667</v>
      </c>
      <c r="J6" s="46">
        <f>C40</f>
        <v>14.35</v>
      </c>
      <c r="K6" s="89">
        <f t="shared" si="1"/>
        <v>46.75</v>
      </c>
      <c r="L6" s="41">
        <f t="shared" si="2"/>
        <v>4</v>
      </c>
    </row>
    <row r="7" spans="1:12" x14ac:dyDescent="0.25">
      <c r="A7" s="38">
        <v>5</v>
      </c>
      <c r="B7" s="51" t="s">
        <v>26</v>
      </c>
      <c r="C7" s="40">
        <f>'AC4 B'!R8</f>
        <v>15.899999999999999</v>
      </c>
      <c r="D7" s="41">
        <f t="shared" si="0"/>
        <v>5</v>
      </c>
      <c r="F7" s="48" t="s">
        <v>35</v>
      </c>
      <c r="G7" s="45" t="s">
        <v>41</v>
      </c>
      <c r="H7" s="46">
        <f>C14</f>
        <v>15.933333333333334</v>
      </c>
      <c r="I7" s="46">
        <f>C26</f>
        <v>13.666666666666666</v>
      </c>
      <c r="J7" s="46">
        <f>C36</f>
        <v>12.799999999999999</v>
      </c>
      <c r="K7" s="89">
        <f t="shared" si="1"/>
        <v>42.4</v>
      </c>
      <c r="L7" s="41">
        <f t="shared" si="2"/>
        <v>7</v>
      </c>
    </row>
    <row r="8" spans="1:12" x14ac:dyDescent="0.25">
      <c r="A8" s="38">
        <v>6</v>
      </c>
      <c r="B8" s="52" t="s">
        <v>27</v>
      </c>
      <c r="C8" s="40">
        <f>'AC4 B'!R9</f>
        <v>13.466666666666669</v>
      </c>
      <c r="D8" s="41">
        <f t="shared" si="0"/>
        <v>10</v>
      </c>
      <c r="F8" s="53" t="s">
        <v>33</v>
      </c>
      <c r="G8" s="45" t="s">
        <v>48</v>
      </c>
      <c r="H8" s="46">
        <f>C14</f>
        <v>15.933333333333334</v>
      </c>
      <c r="I8" s="46">
        <f>C24</f>
        <v>10.766666666666667</v>
      </c>
      <c r="J8" s="46">
        <f>C34</f>
        <v>13.016666666666666</v>
      </c>
      <c r="K8" s="89">
        <f t="shared" si="1"/>
        <v>39.716666666666669</v>
      </c>
      <c r="L8" s="41">
        <f t="shared" si="2"/>
        <v>11</v>
      </c>
    </row>
    <row r="9" spans="1:12" x14ac:dyDescent="0.25">
      <c r="A9" s="38">
        <v>7</v>
      </c>
      <c r="B9" s="49" t="s">
        <v>28</v>
      </c>
      <c r="C9" s="40">
        <f>'AC4 B'!R10</f>
        <v>12.666666666666664</v>
      </c>
      <c r="D9" s="41">
        <f t="shared" si="0"/>
        <v>13</v>
      </c>
      <c r="F9" s="48" t="s">
        <v>23</v>
      </c>
      <c r="G9" s="45" t="s">
        <v>40</v>
      </c>
      <c r="H9" s="46">
        <f>C4</f>
        <v>12.566666666666668</v>
      </c>
      <c r="I9" s="46">
        <f>C28</f>
        <v>15.066666666666666</v>
      </c>
      <c r="J9" s="46">
        <f>C38</f>
        <v>10.666666666666668</v>
      </c>
      <c r="K9" s="89">
        <f t="shared" si="1"/>
        <v>38.299999999999997</v>
      </c>
      <c r="L9" s="41">
        <f t="shared" si="2"/>
        <v>13</v>
      </c>
    </row>
    <row r="10" spans="1:12" x14ac:dyDescent="0.25">
      <c r="A10" s="38">
        <v>8</v>
      </c>
      <c r="B10" s="51" t="s">
        <v>29</v>
      </c>
      <c r="C10" s="40">
        <f>'AC4 B'!R11</f>
        <v>16.616666666666667</v>
      </c>
      <c r="D10" s="41">
        <f t="shared" si="0"/>
        <v>2</v>
      </c>
      <c r="F10" s="50" t="s">
        <v>24</v>
      </c>
      <c r="G10" s="45" t="s">
        <v>45</v>
      </c>
      <c r="H10" s="46">
        <f>C5</f>
        <v>13.266666666666666</v>
      </c>
      <c r="I10" s="46">
        <f>C29</f>
        <v>13.966666666666665</v>
      </c>
      <c r="J10" s="46">
        <f>C39</f>
        <v>14.433333333333334</v>
      </c>
      <c r="K10" s="89">
        <f t="shared" si="1"/>
        <v>41.666666666666664</v>
      </c>
      <c r="L10" s="41">
        <f t="shared" si="2"/>
        <v>9</v>
      </c>
    </row>
    <row r="11" spans="1:12" x14ac:dyDescent="0.25">
      <c r="A11" s="38">
        <v>9</v>
      </c>
      <c r="B11" s="52" t="s">
        <v>30</v>
      </c>
      <c r="C11" s="40">
        <f>'AC4 B'!R12</f>
        <v>14.233333333333334</v>
      </c>
      <c r="D11" s="41">
        <f t="shared" si="0"/>
        <v>7</v>
      </c>
      <c r="F11" s="44" t="s">
        <v>27</v>
      </c>
      <c r="G11" s="45" t="s">
        <v>40</v>
      </c>
      <c r="H11" s="46">
        <f>C8</f>
        <v>13.466666666666669</v>
      </c>
      <c r="I11" s="46">
        <f>C18</f>
        <v>12.25</v>
      </c>
      <c r="J11" s="46">
        <f>C42</f>
        <v>13.216666666666667</v>
      </c>
      <c r="K11" s="89">
        <f t="shared" si="1"/>
        <v>38.933333333333337</v>
      </c>
      <c r="L11" s="41">
        <f t="shared" si="2"/>
        <v>12</v>
      </c>
    </row>
    <row r="12" spans="1:12" x14ac:dyDescent="0.25">
      <c r="A12" s="38">
        <v>10</v>
      </c>
      <c r="B12" s="49" t="s">
        <v>31</v>
      </c>
      <c r="C12" s="40">
        <f>'AC4 B'!R13</f>
        <v>16.066666666666666</v>
      </c>
      <c r="D12" s="41">
        <f t="shared" si="0"/>
        <v>3</v>
      </c>
      <c r="F12" s="48" t="s">
        <v>32</v>
      </c>
      <c r="G12" s="45" t="s">
        <v>46</v>
      </c>
      <c r="H12" s="46">
        <f>C13</f>
        <v>13.05</v>
      </c>
      <c r="I12" s="46">
        <f>C23</f>
        <v>14.649999999999999</v>
      </c>
      <c r="J12" s="46">
        <f>C33</f>
        <v>12.133333333333333</v>
      </c>
      <c r="K12" s="89">
        <f t="shared" si="1"/>
        <v>39.833333333333329</v>
      </c>
      <c r="L12" s="41">
        <f t="shared" si="2"/>
        <v>10</v>
      </c>
    </row>
    <row r="13" spans="1:12" x14ac:dyDescent="0.25">
      <c r="A13" s="38">
        <v>11</v>
      </c>
      <c r="B13" s="49" t="s">
        <v>32</v>
      </c>
      <c r="C13" s="40">
        <f>'AC4 B'!R14</f>
        <v>13.05</v>
      </c>
      <c r="D13" s="41">
        <f t="shared" si="0"/>
        <v>12</v>
      </c>
      <c r="F13" s="44" t="s">
        <v>34</v>
      </c>
      <c r="G13" s="45" t="s">
        <v>46</v>
      </c>
      <c r="H13" s="46">
        <f>C15</f>
        <v>13.933333333333334</v>
      </c>
      <c r="I13" s="46">
        <f>C25</f>
        <v>13.633333333333336</v>
      </c>
      <c r="J13" s="46">
        <f>C35</f>
        <v>14.283333333333331</v>
      </c>
      <c r="K13" s="89">
        <f t="shared" si="1"/>
        <v>41.85</v>
      </c>
      <c r="L13" s="41">
        <f t="shared" si="2"/>
        <v>8</v>
      </c>
    </row>
    <row r="14" spans="1:12" x14ac:dyDescent="0.25">
      <c r="A14" s="38">
        <v>12</v>
      </c>
      <c r="B14" s="51" t="s">
        <v>33</v>
      </c>
      <c r="C14" s="40">
        <f>'AC4 B'!R15</f>
        <v>15.933333333333334</v>
      </c>
      <c r="D14" s="41">
        <f t="shared" si="0"/>
        <v>4</v>
      </c>
      <c r="F14" s="48" t="s">
        <v>28</v>
      </c>
      <c r="G14" s="45" t="s">
        <v>47</v>
      </c>
      <c r="H14" s="46">
        <f>C9</f>
        <v>12.666666666666664</v>
      </c>
      <c r="I14" s="46">
        <f>C19</f>
        <v>12.433333333333334</v>
      </c>
      <c r="J14" s="46">
        <f>C43</f>
        <v>11.466666666666665</v>
      </c>
      <c r="K14" s="89">
        <f t="shared" si="1"/>
        <v>36.566666666666663</v>
      </c>
      <c r="L14" s="41">
        <f t="shared" si="2"/>
        <v>14</v>
      </c>
    </row>
    <row r="15" spans="1:12" x14ac:dyDescent="0.25">
      <c r="A15" s="38">
        <v>13</v>
      </c>
      <c r="B15" s="52" t="s">
        <v>34</v>
      </c>
      <c r="C15" s="40">
        <f>'AC4 B'!R16</f>
        <v>13.933333333333334</v>
      </c>
      <c r="D15" s="41">
        <f t="shared" si="0"/>
        <v>9</v>
      </c>
      <c r="F15" s="50" t="s">
        <v>22</v>
      </c>
      <c r="G15" s="45" t="s">
        <v>41</v>
      </c>
      <c r="H15" s="46">
        <f>C3</f>
        <v>15.16666666666667</v>
      </c>
      <c r="I15" s="46">
        <f>C27</f>
        <v>17.983333333333334</v>
      </c>
      <c r="J15" s="46">
        <f>C37</f>
        <v>14.916666666666668</v>
      </c>
      <c r="K15" s="89">
        <f t="shared" si="1"/>
        <v>48.066666666666677</v>
      </c>
      <c r="L15" s="41">
        <f t="shared" si="2"/>
        <v>2</v>
      </c>
    </row>
    <row r="16" spans="1:12" x14ac:dyDescent="0.25">
      <c r="A16" s="38">
        <v>14</v>
      </c>
      <c r="B16" s="49" t="s">
        <v>35</v>
      </c>
      <c r="C16" s="40">
        <f>'AC4 B'!R17</f>
        <v>14.1</v>
      </c>
      <c r="D16" s="41">
        <f t="shared" si="0"/>
        <v>8</v>
      </c>
      <c r="F16" s="44" t="s">
        <v>30</v>
      </c>
      <c r="G16" s="45" t="s">
        <v>40</v>
      </c>
      <c r="H16" s="46">
        <f>C11</f>
        <v>14.233333333333334</v>
      </c>
      <c r="I16" s="46">
        <f>C21</f>
        <v>16.299999999999997</v>
      </c>
      <c r="J16" s="46">
        <f>C45</f>
        <v>13.333333333333334</v>
      </c>
      <c r="K16" s="89">
        <f t="shared" si="1"/>
        <v>43.866666666666667</v>
      </c>
      <c r="L16" s="41">
        <f t="shared" si="2"/>
        <v>6</v>
      </c>
    </row>
    <row r="17" spans="1:12" x14ac:dyDescent="0.25">
      <c r="A17" s="98" t="s">
        <v>19</v>
      </c>
      <c r="B17" s="98"/>
      <c r="C17" s="37" t="s">
        <v>37</v>
      </c>
      <c r="D17" s="37" t="s">
        <v>38</v>
      </c>
      <c r="F17" s="53" t="s">
        <v>29</v>
      </c>
      <c r="G17" s="45" t="s">
        <v>41</v>
      </c>
      <c r="H17" s="46">
        <f>C10</f>
        <v>16.616666666666667</v>
      </c>
      <c r="I17" s="46">
        <f>C20</f>
        <v>16.966666666666665</v>
      </c>
      <c r="J17" s="46">
        <f>C44</f>
        <v>16.166666666666668</v>
      </c>
      <c r="K17" s="89">
        <f t="shared" si="1"/>
        <v>49.75</v>
      </c>
      <c r="L17" s="41">
        <f t="shared" si="2"/>
        <v>1</v>
      </c>
    </row>
    <row r="18" spans="1:12" x14ac:dyDescent="0.25">
      <c r="A18" s="38">
        <v>15</v>
      </c>
      <c r="B18" s="52" t="s">
        <v>27</v>
      </c>
      <c r="C18" s="40">
        <f>'AC4 B'!R22</f>
        <v>12.25</v>
      </c>
      <c r="D18" s="41">
        <f>_xlfn.RANK.EQ(C18,$C$18:$C$31,0)</f>
        <v>13</v>
      </c>
    </row>
    <row r="19" spans="1:12" ht="15" customHeight="1" x14ac:dyDescent="0.25">
      <c r="A19" s="38">
        <v>16</v>
      </c>
      <c r="B19" s="49" t="s">
        <v>28</v>
      </c>
      <c r="C19" s="40">
        <f>'AC4 B'!R23</f>
        <v>12.433333333333334</v>
      </c>
      <c r="D19" s="41">
        <f t="shared" ref="D19:D31" si="3">_xlfn.RANK.EQ(C19,$C$18:$C$31,0)</f>
        <v>12</v>
      </c>
      <c r="F19" s="101" t="s">
        <v>42</v>
      </c>
      <c r="G19" s="101"/>
      <c r="H19" s="101"/>
      <c r="I19" s="101"/>
      <c r="J19" s="101"/>
      <c r="K19" s="101"/>
      <c r="L19" s="101"/>
    </row>
    <row r="20" spans="1:12" x14ac:dyDescent="0.25">
      <c r="A20" s="38">
        <v>17</v>
      </c>
      <c r="B20" s="51" t="s">
        <v>29</v>
      </c>
      <c r="C20" s="40">
        <f>'AC4 B'!R24</f>
        <v>16.966666666666665</v>
      </c>
      <c r="D20" s="41">
        <f t="shared" si="3"/>
        <v>2</v>
      </c>
      <c r="F20" s="102" t="s">
        <v>44</v>
      </c>
      <c r="G20" s="102"/>
      <c r="H20" s="103" t="s">
        <v>37</v>
      </c>
      <c r="I20" s="105" t="s">
        <v>37</v>
      </c>
      <c r="J20" s="107" t="s">
        <v>37</v>
      </c>
      <c r="K20" s="109" t="s">
        <v>17</v>
      </c>
      <c r="L20" s="111" t="s">
        <v>38</v>
      </c>
    </row>
    <row r="21" spans="1:12" x14ac:dyDescent="0.25">
      <c r="A21" s="38">
        <v>18</v>
      </c>
      <c r="B21" s="52" t="s">
        <v>30</v>
      </c>
      <c r="C21" s="40">
        <f>'AC4 B'!R25</f>
        <v>16.299999999999997</v>
      </c>
      <c r="D21" s="41">
        <f t="shared" si="3"/>
        <v>4</v>
      </c>
      <c r="F21" s="113" t="s">
        <v>39</v>
      </c>
      <c r="G21" s="113"/>
      <c r="H21" s="104"/>
      <c r="I21" s="106"/>
      <c r="J21" s="108"/>
      <c r="K21" s="110"/>
      <c r="L21" s="112"/>
    </row>
    <row r="22" spans="1:12" x14ac:dyDescent="0.25">
      <c r="A22" s="38">
        <v>19</v>
      </c>
      <c r="B22" s="49" t="s">
        <v>31</v>
      </c>
      <c r="C22" s="40">
        <f>'AC4 B'!R26</f>
        <v>16.916666666666664</v>
      </c>
      <c r="D22" s="41">
        <f t="shared" si="3"/>
        <v>3</v>
      </c>
      <c r="F22" s="99" t="s">
        <v>49</v>
      </c>
      <c r="G22" s="100" t="s">
        <v>40</v>
      </c>
      <c r="H22" s="124">
        <v>46.75</v>
      </c>
      <c r="I22" s="124">
        <v>43.866666666666667</v>
      </c>
      <c r="J22" s="124">
        <v>38.933333333333337</v>
      </c>
      <c r="K22" s="124">
        <f>SUM(H22:J24)</f>
        <v>129.55000000000001</v>
      </c>
      <c r="L22" s="100">
        <f>_xlfn.RANK.EQ(K22,$K$22:$K$30,0)</f>
        <v>2</v>
      </c>
    </row>
    <row r="23" spans="1:12" x14ac:dyDescent="0.25">
      <c r="A23" s="38">
        <v>20</v>
      </c>
      <c r="B23" s="49" t="s">
        <v>32</v>
      </c>
      <c r="C23" s="40">
        <f>'AC4 B'!R27</f>
        <v>14.649999999999999</v>
      </c>
      <c r="D23" s="41">
        <f t="shared" si="3"/>
        <v>8</v>
      </c>
      <c r="F23" s="99"/>
      <c r="G23" s="100"/>
      <c r="H23" s="124"/>
      <c r="I23" s="124"/>
      <c r="J23" s="124"/>
      <c r="K23" s="124"/>
      <c r="L23" s="100"/>
    </row>
    <row r="24" spans="1:12" x14ac:dyDescent="0.25">
      <c r="A24" s="38">
        <v>21</v>
      </c>
      <c r="B24" s="51" t="s">
        <v>33</v>
      </c>
      <c r="C24" s="40">
        <f>'AC4 B'!R28</f>
        <v>10.766666666666667</v>
      </c>
      <c r="D24" s="41">
        <f t="shared" si="3"/>
        <v>14</v>
      </c>
      <c r="F24" s="99"/>
      <c r="G24" s="100"/>
      <c r="H24" s="124"/>
      <c r="I24" s="124"/>
      <c r="J24" s="124"/>
      <c r="K24" s="124"/>
      <c r="L24" s="100"/>
    </row>
    <row r="25" spans="1:12" x14ac:dyDescent="0.25">
      <c r="A25" s="38">
        <v>22</v>
      </c>
      <c r="B25" s="52" t="s">
        <v>34</v>
      </c>
      <c r="C25" s="40">
        <f>'AC4 B'!R29</f>
        <v>13.633333333333336</v>
      </c>
      <c r="D25" s="41">
        <f t="shared" si="3"/>
        <v>11</v>
      </c>
      <c r="F25" s="99" t="s">
        <v>50</v>
      </c>
      <c r="G25" s="100" t="s">
        <v>41</v>
      </c>
      <c r="H25" s="124">
        <v>49.75</v>
      </c>
      <c r="I25" s="124">
        <v>48.066666666666677</v>
      </c>
      <c r="J25" s="124">
        <v>47.583333333333336</v>
      </c>
      <c r="K25" s="124">
        <f t="shared" ref="K25" si="4">SUM(H25:J27)</f>
        <v>145.4</v>
      </c>
      <c r="L25" s="100">
        <f t="shared" ref="L25" si="5">_xlfn.RANK.EQ(K25,$K$22:$K$30,0)</f>
        <v>1</v>
      </c>
    </row>
    <row r="26" spans="1:12" x14ac:dyDescent="0.25">
      <c r="A26" s="38">
        <v>23</v>
      </c>
      <c r="B26" s="49" t="s">
        <v>35</v>
      </c>
      <c r="C26" s="40">
        <f>'AC4 B'!R30</f>
        <v>13.666666666666666</v>
      </c>
      <c r="D26" s="41">
        <f t="shared" si="3"/>
        <v>10</v>
      </c>
      <c r="F26" s="99"/>
      <c r="G26" s="100"/>
      <c r="H26" s="124"/>
      <c r="I26" s="124"/>
      <c r="J26" s="124"/>
      <c r="K26" s="124"/>
      <c r="L26" s="100"/>
    </row>
    <row r="27" spans="1:12" x14ac:dyDescent="0.25">
      <c r="A27" s="38">
        <v>24</v>
      </c>
      <c r="B27" s="39" t="s">
        <v>22</v>
      </c>
      <c r="C27" s="40">
        <f>'AC4 B'!R31</f>
        <v>17.983333333333334</v>
      </c>
      <c r="D27" s="41">
        <f t="shared" si="3"/>
        <v>1</v>
      </c>
      <c r="F27" s="99"/>
      <c r="G27" s="100"/>
      <c r="H27" s="124"/>
      <c r="I27" s="124"/>
      <c r="J27" s="124"/>
      <c r="K27" s="124"/>
      <c r="L27" s="100"/>
    </row>
    <row r="28" spans="1:12" x14ac:dyDescent="0.25">
      <c r="A28" s="38">
        <v>25</v>
      </c>
      <c r="B28" s="43" t="s">
        <v>23</v>
      </c>
      <c r="C28" s="40">
        <f>'AC4 B'!R32</f>
        <v>15.066666666666666</v>
      </c>
      <c r="D28" s="41">
        <f t="shared" si="3"/>
        <v>5</v>
      </c>
      <c r="F28" s="99" t="s">
        <v>51</v>
      </c>
      <c r="G28" s="100" t="s">
        <v>46</v>
      </c>
      <c r="H28" s="124">
        <v>45.983333333333334</v>
      </c>
      <c r="I28" s="124">
        <v>41.85</v>
      </c>
      <c r="J28" s="124">
        <v>39.833333333333329</v>
      </c>
      <c r="K28" s="124">
        <f t="shared" ref="K28" si="6">SUM(H28:J30)</f>
        <v>127.66666666666667</v>
      </c>
      <c r="L28" s="100">
        <f t="shared" ref="L28" si="7">_xlfn.RANK.EQ(K28,$K$22:$K$30,0)</f>
        <v>3</v>
      </c>
    </row>
    <row r="29" spans="1:12" x14ac:dyDescent="0.25">
      <c r="A29" s="38">
        <v>26</v>
      </c>
      <c r="B29" s="47" t="s">
        <v>24</v>
      </c>
      <c r="C29" s="40">
        <f>'AC4 B'!R33</f>
        <v>13.966666666666665</v>
      </c>
      <c r="D29" s="41">
        <f t="shared" si="3"/>
        <v>9</v>
      </c>
      <c r="F29" s="99"/>
      <c r="G29" s="100"/>
      <c r="H29" s="124"/>
      <c r="I29" s="124"/>
      <c r="J29" s="124"/>
      <c r="K29" s="124"/>
      <c r="L29" s="100"/>
    </row>
    <row r="30" spans="1:12" x14ac:dyDescent="0.25">
      <c r="A30" s="38">
        <v>27</v>
      </c>
      <c r="B30" s="49" t="s">
        <v>25</v>
      </c>
      <c r="C30" s="40">
        <f>'AC4 B'!R34</f>
        <v>14.716666666666667</v>
      </c>
      <c r="D30" s="41">
        <f t="shared" si="3"/>
        <v>7</v>
      </c>
      <c r="F30" s="99"/>
      <c r="G30" s="100"/>
      <c r="H30" s="124"/>
      <c r="I30" s="124"/>
      <c r="J30" s="124"/>
      <c r="K30" s="124"/>
      <c r="L30" s="100"/>
    </row>
    <row r="31" spans="1:12" x14ac:dyDescent="0.25">
      <c r="A31" s="38">
        <v>28</v>
      </c>
      <c r="B31" s="51" t="s">
        <v>26</v>
      </c>
      <c r="C31" s="40">
        <f>'AC4 B'!R35</f>
        <v>14.933333333333334</v>
      </c>
      <c r="D31" s="41">
        <f t="shared" si="3"/>
        <v>6</v>
      </c>
      <c r="G31"/>
    </row>
    <row r="32" spans="1:12" x14ac:dyDescent="0.25">
      <c r="A32" s="98" t="s">
        <v>20</v>
      </c>
      <c r="B32" s="98"/>
      <c r="C32" s="37" t="s">
        <v>37</v>
      </c>
      <c r="D32" s="37" t="s">
        <v>38</v>
      </c>
      <c r="G32"/>
    </row>
    <row r="33" spans="1:7" x14ac:dyDescent="0.25">
      <c r="A33" s="38">
        <v>29</v>
      </c>
      <c r="B33" s="49" t="s">
        <v>32</v>
      </c>
      <c r="C33" s="40">
        <f>'AC4 B'!R40</f>
        <v>12.133333333333333</v>
      </c>
      <c r="D33" s="41">
        <f>_xlfn.RANK.EQ(C33,$C$33:$C$46,)</f>
        <v>12</v>
      </c>
      <c r="G33"/>
    </row>
    <row r="34" spans="1:7" x14ac:dyDescent="0.25">
      <c r="A34" s="38">
        <v>30</v>
      </c>
      <c r="B34" s="51" t="s">
        <v>33</v>
      </c>
      <c r="C34" s="40">
        <f>'AC4 B'!R41</f>
        <v>13.016666666666666</v>
      </c>
      <c r="D34" s="41">
        <f t="shared" ref="D34:D46" si="8">_xlfn.RANK.EQ(C34,$C$33:$C$46,)</f>
        <v>10</v>
      </c>
      <c r="G34"/>
    </row>
    <row r="35" spans="1:7" x14ac:dyDescent="0.25">
      <c r="A35" s="38">
        <v>31</v>
      </c>
      <c r="B35" s="52" t="s">
        <v>34</v>
      </c>
      <c r="C35" s="40">
        <f>'AC4 B'!R42</f>
        <v>14.283333333333331</v>
      </c>
      <c r="D35" s="41">
        <f t="shared" si="8"/>
        <v>7</v>
      </c>
      <c r="G35"/>
    </row>
    <row r="36" spans="1:7" x14ac:dyDescent="0.25">
      <c r="A36" s="38">
        <v>32</v>
      </c>
      <c r="B36" s="49" t="s">
        <v>35</v>
      </c>
      <c r="C36" s="40">
        <f>'AC4 B'!R43</f>
        <v>12.799999999999999</v>
      </c>
      <c r="D36" s="41">
        <f t="shared" si="8"/>
        <v>11</v>
      </c>
      <c r="G36"/>
    </row>
    <row r="37" spans="1:7" x14ac:dyDescent="0.25">
      <c r="A37" s="38">
        <v>33</v>
      </c>
      <c r="B37" s="39" t="s">
        <v>22</v>
      </c>
      <c r="C37" s="40">
        <f>'AC4 B'!R44</f>
        <v>14.916666666666668</v>
      </c>
      <c r="D37" s="41">
        <f t="shared" si="8"/>
        <v>3</v>
      </c>
    </row>
    <row r="38" spans="1:7" x14ac:dyDescent="0.25">
      <c r="A38" s="38">
        <v>34</v>
      </c>
      <c r="B38" s="43" t="s">
        <v>23</v>
      </c>
      <c r="C38" s="40">
        <f>'AC4 B'!R45</f>
        <v>10.666666666666668</v>
      </c>
      <c r="D38" s="41">
        <f t="shared" si="8"/>
        <v>14</v>
      </c>
    </row>
    <row r="39" spans="1:7" x14ac:dyDescent="0.25">
      <c r="A39" s="38">
        <v>35</v>
      </c>
      <c r="B39" s="47" t="s">
        <v>24</v>
      </c>
      <c r="C39" s="40">
        <f>'AC4 B'!R46</f>
        <v>14.433333333333334</v>
      </c>
      <c r="D39" s="41">
        <f t="shared" si="8"/>
        <v>5</v>
      </c>
    </row>
    <row r="40" spans="1:7" x14ac:dyDescent="0.25">
      <c r="A40" s="38">
        <v>36</v>
      </c>
      <c r="B40" s="49" t="s">
        <v>25</v>
      </c>
      <c r="C40" s="40">
        <f>'AC4 B'!R47</f>
        <v>14.35</v>
      </c>
      <c r="D40" s="41">
        <f t="shared" si="8"/>
        <v>6</v>
      </c>
    </row>
    <row r="41" spans="1:7" x14ac:dyDescent="0.25">
      <c r="A41" s="38">
        <v>37</v>
      </c>
      <c r="B41" s="51" t="s">
        <v>26</v>
      </c>
      <c r="C41" s="40">
        <f>'AC4 B'!R48</f>
        <v>15.15</v>
      </c>
      <c r="D41" s="41">
        <f t="shared" si="8"/>
        <v>2</v>
      </c>
    </row>
    <row r="42" spans="1:7" x14ac:dyDescent="0.25">
      <c r="A42" s="38">
        <v>38</v>
      </c>
      <c r="B42" s="52" t="s">
        <v>27</v>
      </c>
      <c r="C42" s="40">
        <f>'AC4 B'!R49</f>
        <v>13.216666666666667</v>
      </c>
      <c r="D42" s="41">
        <f t="shared" si="8"/>
        <v>9</v>
      </c>
    </row>
    <row r="43" spans="1:7" x14ac:dyDescent="0.25">
      <c r="A43" s="38">
        <v>39</v>
      </c>
      <c r="B43" s="49" t="s">
        <v>28</v>
      </c>
      <c r="C43" s="40">
        <f>'AC4 B'!R50</f>
        <v>11.466666666666665</v>
      </c>
      <c r="D43" s="41">
        <f t="shared" si="8"/>
        <v>13</v>
      </c>
    </row>
    <row r="44" spans="1:7" x14ac:dyDescent="0.25">
      <c r="A44" s="38">
        <v>40</v>
      </c>
      <c r="B44" s="51" t="s">
        <v>29</v>
      </c>
      <c r="C44" s="40">
        <f>'AC4 B'!R51</f>
        <v>16.166666666666668</v>
      </c>
      <c r="D44" s="41">
        <f t="shared" si="8"/>
        <v>1</v>
      </c>
    </row>
    <row r="45" spans="1:7" x14ac:dyDescent="0.25">
      <c r="A45" s="38">
        <v>41</v>
      </c>
      <c r="B45" s="52" t="s">
        <v>30</v>
      </c>
      <c r="C45" s="40">
        <f>'AC4 B'!R52</f>
        <v>13.333333333333334</v>
      </c>
      <c r="D45" s="41">
        <f t="shared" si="8"/>
        <v>8</v>
      </c>
    </row>
    <row r="46" spans="1:7" x14ac:dyDescent="0.25">
      <c r="A46" s="38">
        <v>42</v>
      </c>
      <c r="B46" s="49" t="s">
        <v>31</v>
      </c>
      <c r="C46" s="40">
        <f>'AC4 B'!R53</f>
        <v>14.600000000000001</v>
      </c>
      <c r="D46" s="41">
        <f t="shared" si="8"/>
        <v>4</v>
      </c>
    </row>
  </sheetData>
  <mergeCells count="41">
    <mergeCell ref="K28:K30"/>
    <mergeCell ref="L28:L30"/>
    <mergeCell ref="F28:F30"/>
    <mergeCell ref="G28:G30"/>
    <mergeCell ref="H28:H30"/>
    <mergeCell ref="I28:I30"/>
    <mergeCell ref="J28:J30"/>
    <mergeCell ref="A1:D1"/>
    <mergeCell ref="F1:L1"/>
    <mergeCell ref="A2:B2"/>
    <mergeCell ref="F2:G2"/>
    <mergeCell ref="H2:H3"/>
    <mergeCell ref="I2:I3"/>
    <mergeCell ref="J2:J3"/>
    <mergeCell ref="K2:K3"/>
    <mergeCell ref="L2:L3"/>
    <mergeCell ref="F3:G3"/>
    <mergeCell ref="F19:L19"/>
    <mergeCell ref="F20:G20"/>
    <mergeCell ref="H20:H21"/>
    <mergeCell ref="I20:I21"/>
    <mergeCell ref="J20:J21"/>
    <mergeCell ref="K20:K21"/>
    <mergeCell ref="L20:L21"/>
    <mergeCell ref="F21:G21"/>
    <mergeCell ref="A17:B17"/>
    <mergeCell ref="A32:B32"/>
    <mergeCell ref="L22:L24"/>
    <mergeCell ref="F25:F27"/>
    <mergeCell ref="G25:G27"/>
    <mergeCell ref="H25:H27"/>
    <mergeCell ref="I25:I27"/>
    <mergeCell ref="J25:J27"/>
    <mergeCell ref="K25:K27"/>
    <mergeCell ref="L25:L27"/>
    <mergeCell ref="F22:F24"/>
    <mergeCell ref="G22:G24"/>
    <mergeCell ref="H22:H24"/>
    <mergeCell ref="I22:I24"/>
    <mergeCell ref="J22:J24"/>
    <mergeCell ref="K22:K24"/>
  </mergeCells>
  <conditionalFormatting sqref="C3:C16">
    <cfRule type="duplicateValues" dxfId="2" priority="3"/>
  </conditionalFormatting>
  <conditionalFormatting sqref="C18:C31">
    <cfRule type="duplicateValues" dxfId="1" priority="2"/>
  </conditionalFormatting>
  <conditionalFormatting sqref="C33:C46">
    <cfRule type="duplicateValues" dxfId="0" priority="1"/>
  </conditionalFormatting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D6FD-1C8D-41A5-9FB4-7909BF9E57E3}">
  <sheetPr>
    <tabColor rgb="FF9999FF"/>
  </sheetPr>
  <dimension ref="A1:S47"/>
  <sheetViews>
    <sheetView topLeftCell="A26" zoomScale="90" zoomScaleNormal="90" workbookViewId="0">
      <selection activeCell="A50" sqref="A50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5" customWidth="1"/>
    <col min="5" max="5" width="10.7109375" customWidth="1"/>
    <col min="6" max="9" width="8.7109375" style="35" customWidth="1"/>
    <col min="10" max="10" width="10.7109375" customWidth="1"/>
    <col min="11" max="11" width="10.7109375" style="36" customWidth="1"/>
    <col min="12" max="14" width="8.7109375" style="35" customWidth="1"/>
    <col min="15" max="16" width="10.7109375" customWidth="1"/>
  </cols>
  <sheetData>
    <row r="1" spans="1:19" x14ac:dyDescent="0.25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x14ac:dyDescent="0.2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9" t="s">
        <v>8</v>
      </c>
      <c r="I3" s="7" t="s">
        <v>145</v>
      </c>
      <c r="J3" s="4" t="s">
        <v>9</v>
      </c>
      <c r="K3" s="8" t="s">
        <v>10</v>
      </c>
      <c r="L3" s="9" t="s">
        <v>11</v>
      </c>
      <c r="M3" s="10" t="s">
        <v>12</v>
      </c>
      <c r="N3" s="81" t="s">
        <v>13</v>
      </c>
      <c r="O3" s="4" t="s">
        <v>14</v>
      </c>
      <c r="P3" s="4" t="s">
        <v>15</v>
      </c>
      <c r="Q3" s="12" t="s">
        <v>16</v>
      </c>
      <c r="R3" s="13" t="s">
        <v>17</v>
      </c>
      <c r="S3" s="12" t="s">
        <v>18</v>
      </c>
    </row>
    <row r="4" spans="1:19" x14ac:dyDescent="0.25">
      <c r="A4" s="14">
        <v>1</v>
      </c>
      <c r="B4" s="15" t="s">
        <v>52</v>
      </c>
      <c r="C4" s="16">
        <v>1.6</v>
      </c>
      <c r="D4" s="17">
        <v>0.6</v>
      </c>
      <c r="E4" s="18">
        <f t="shared" ref="E4:E10" si="0">SUM(C4:D4)</f>
        <v>2.2000000000000002</v>
      </c>
      <c r="F4" s="19">
        <v>4.7</v>
      </c>
      <c r="G4" s="20">
        <v>3.7</v>
      </c>
      <c r="H4" s="80">
        <v>3.2</v>
      </c>
      <c r="I4" s="21">
        <v>3.1</v>
      </c>
      <c r="J4" s="22">
        <f>((SUM(F4:I4)-MAX(F4:I4)-MIN(F4:I4))/2)</f>
        <v>3.45</v>
      </c>
      <c r="K4" s="23">
        <f t="shared" ref="K4:K10" si="1">(10-J4)</f>
        <v>6.55</v>
      </c>
      <c r="L4" s="24">
        <v>2.2999999999999998</v>
      </c>
      <c r="M4" s="25">
        <v>2.4</v>
      </c>
      <c r="N4" s="82">
        <v>2.6</v>
      </c>
      <c r="O4" s="22">
        <f>AVERAGE(L4:N4)</f>
        <v>2.4333333333333331</v>
      </c>
      <c r="P4" s="22">
        <f>10-O4</f>
        <v>7.5666666666666664</v>
      </c>
      <c r="Q4" s="27">
        <v>0</v>
      </c>
      <c r="R4" s="28">
        <f t="shared" ref="R4:R10" si="2">E4+K4+P4-Q4</f>
        <v>16.316666666666666</v>
      </c>
      <c r="S4" s="29">
        <f>_xlfn.RANK.EQ(R4,$R$4:$R$10,0)</f>
        <v>4</v>
      </c>
    </row>
    <row r="5" spans="1:19" x14ac:dyDescent="0.25">
      <c r="A5" s="14">
        <v>2</v>
      </c>
      <c r="B5" s="30" t="s">
        <v>53</v>
      </c>
      <c r="C5" s="16">
        <v>1.7</v>
      </c>
      <c r="D5" s="17">
        <v>0.6</v>
      </c>
      <c r="E5" s="18">
        <f t="shared" si="0"/>
        <v>2.2999999999999998</v>
      </c>
      <c r="F5" s="19">
        <v>4.5</v>
      </c>
      <c r="G5" s="20">
        <v>3.6</v>
      </c>
      <c r="H5" s="80">
        <v>3.4</v>
      </c>
      <c r="I5" s="21">
        <v>2.2999999999999998</v>
      </c>
      <c r="J5" s="22">
        <f t="shared" ref="J5:J10" si="3">((SUM(F5:I5)-MAX(F5:I5)-MIN(F5:I5))/2)</f>
        <v>3.5000000000000004</v>
      </c>
      <c r="K5" s="23">
        <f t="shared" si="1"/>
        <v>6.5</v>
      </c>
      <c r="L5" s="24">
        <v>1.8</v>
      </c>
      <c r="M5" s="25">
        <v>1.8</v>
      </c>
      <c r="N5" s="82">
        <v>2.1</v>
      </c>
      <c r="O5" s="22">
        <f t="shared" ref="O5:O10" si="4">AVERAGE(L5:N5)</f>
        <v>1.9000000000000001</v>
      </c>
      <c r="P5" s="22">
        <f t="shared" ref="P5:P10" si="5">10-O5</f>
        <v>8.1</v>
      </c>
      <c r="Q5" s="27">
        <v>0</v>
      </c>
      <c r="R5" s="28">
        <f t="shared" si="2"/>
        <v>16.899999999999999</v>
      </c>
      <c r="S5" s="29">
        <f t="shared" ref="S5:S10" si="6">_xlfn.RANK.EQ(R5,$R$4:$R$10,0)</f>
        <v>3</v>
      </c>
    </row>
    <row r="6" spans="1:19" x14ac:dyDescent="0.25">
      <c r="A6" s="14">
        <v>3</v>
      </c>
      <c r="B6" s="31" t="s">
        <v>54</v>
      </c>
      <c r="C6" s="16">
        <v>1.4</v>
      </c>
      <c r="D6" s="17">
        <v>0.6</v>
      </c>
      <c r="E6" s="18">
        <f t="shared" si="0"/>
        <v>2</v>
      </c>
      <c r="F6" s="19">
        <v>2.7</v>
      </c>
      <c r="G6" s="20">
        <v>2.8</v>
      </c>
      <c r="H6" s="80">
        <v>2.1</v>
      </c>
      <c r="I6" s="21">
        <v>3.4</v>
      </c>
      <c r="J6" s="22">
        <f t="shared" si="3"/>
        <v>2.75</v>
      </c>
      <c r="K6" s="23">
        <f t="shared" si="1"/>
        <v>7.25</v>
      </c>
      <c r="L6" s="24">
        <v>2.1</v>
      </c>
      <c r="M6" s="25">
        <v>2.1</v>
      </c>
      <c r="N6" s="82">
        <v>2</v>
      </c>
      <c r="O6" s="22">
        <f t="shared" si="4"/>
        <v>2.0666666666666669</v>
      </c>
      <c r="P6" s="22">
        <f t="shared" si="5"/>
        <v>7.9333333333333336</v>
      </c>
      <c r="Q6" s="27">
        <v>0</v>
      </c>
      <c r="R6" s="28">
        <f t="shared" si="2"/>
        <v>17.183333333333334</v>
      </c>
      <c r="S6" s="29">
        <f t="shared" si="6"/>
        <v>1</v>
      </c>
    </row>
    <row r="7" spans="1:19" x14ac:dyDescent="0.25">
      <c r="A7" s="14">
        <v>4</v>
      </c>
      <c r="B7" s="32" t="s">
        <v>55</v>
      </c>
      <c r="C7" s="16">
        <v>0.6</v>
      </c>
      <c r="D7" s="17">
        <v>0.2</v>
      </c>
      <c r="E7" s="18">
        <f t="shared" si="0"/>
        <v>0.8</v>
      </c>
      <c r="F7" s="19">
        <v>1.8</v>
      </c>
      <c r="G7" s="20">
        <v>2.9</v>
      </c>
      <c r="H7" s="80">
        <v>3.6</v>
      </c>
      <c r="I7" s="21">
        <v>3.2</v>
      </c>
      <c r="J7" s="22">
        <f t="shared" si="3"/>
        <v>3.0500000000000003</v>
      </c>
      <c r="K7" s="23">
        <f t="shared" si="1"/>
        <v>6.9499999999999993</v>
      </c>
      <c r="L7" s="24">
        <v>2.2999999999999998</v>
      </c>
      <c r="M7" s="25">
        <v>2.2999999999999998</v>
      </c>
      <c r="N7" s="82">
        <v>2.4</v>
      </c>
      <c r="O7" s="22">
        <f t="shared" si="4"/>
        <v>2.3333333333333335</v>
      </c>
      <c r="P7" s="22">
        <f t="shared" si="5"/>
        <v>7.6666666666666661</v>
      </c>
      <c r="Q7" s="27">
        <v>0</v>
      </c>
      <c r="R7" s="28">
        <f t="shared" si="2"/>
        <v>15.416666666666664</v>
      </c>
      <c r="S7" s="29">
        <f t="shared" si="6"/>
        <v>6</v>
      </c>
    </row>
    <row r="8" spans="1:19" x14ac:dyDescent="0.25">
      <c r="A8" s="14">
        <v>5</v>
      </c>
      <c r="B8" s="33" t="s">
        <v>56</v>
      </c>
      <c r="C8" s="16">
        <v>0.9</v>
      </c>
      <c r="D8" s="17">
        <v>0.6</v>
      </c>
      <c r="E8" s="18">
        <f t="shared" si="0"/>
        <v>1.5</v>
      </c>
      <c r="F8" s="19">
        <v>4.5999999999999996</v>
      </c>
      <c r="G8" s="20">
        <v>3.3</v>
      </c>
      <c r="H8" s="80">
        <v>3.6</v>
      </c>
      <c r="I8" s="21">
        <v>3.3</v>
      </c>
      <c r="J8" s="22">
        <f t="shared" si="3"/>
        <v>3.4500000000000006</v>
      </c>
      <c r="K8" s="23">
        <f t="shared" si="1"/>
        <v>6.5499999999999989</v>
      </c>
      <c r="L8" s="24">
        <v>2.4</v>
      </c>
      <c r="M8" s="25">
        <v>2.5</v>
      </c>
      <c r="N8" s="82">
        <v>2.2999999999999998</v>
      </c>
      <c r="O8" s="22">
        <f t="shared" si="4"/>
        <v>2.4</v>
      </c>
      <c r="P8" s="22">
        <f t="shared" si="5"/>
        <v>7.6</v>
      </c>
      <c r="Q8" s="27">
        <v>0</v>
      </c>
      <c r="R8" s="28">
        <f t="shared" si="2"/>
        <v>15.649999999999999</v>
      </c>
      <c r="S8" s="29">
        <f t="shared" si="6"/>
        <v>5</v>
      </c>
    </row>
    <row r="9" spans="1:19" x14ac:dyDescent="0.25">
      <c r="A9" s="14">
        <v>6</v>
      </c>
      <c r="B9" s="34" t="s">
        <v>57</v>
      </c>
      <c r="C9" s="16">
        <v>1.9</v>
      </c>
      <c r="D9" s="17">
        <v>0.6</v>
      </c>
      <c r="E9" s="18">
        <f t="shared" si="0"/>
        <v>2.5</v>
      </c>
      <c r="F9" s="19">
        <v>4.0999999999999996</v>
      </c>
      <c r="G9" s="20">
        <v>3.2</v>
      </c>
      <c r="H9" s="80">
        <v>2.9</v>
      </c>
      <c r="I9" s="21">
        <v>2.7</v>
      </c>
      <c r="J9" s="22">
        <f t="shared" si="3"/>
        <v>3.0499999999999994</v>
      </c>
      <c r="K9" s="23">
        <f t="shared" si="1"/>
        <v>6.9500000000000011</v>
      </c>
      <c r="L9" s="24">
        <v>2.4</v>
      </c>
      <c r="M9" s="25">
        <v>2.6</v>
      </c>
      <c r="N9" s="82">
        <v>2</v>
      </c>
      <c r="O9" s="22">
        <f t="shared" si="4"/>
        <v>2.3333333333333335</v>
      </c>
      <c r="P9" s="22">
        <f t="shared" si="5"/>
        <v>7.6666666666666661</v>
      </c>
      <c r="Q9" s="27">
        <v>0</v>
      </c>
      <c r="R9" s="28">
        <f t="shared" si="2"/>
        <v>17.116666666666667</v>
      </c>
      <c r="S9" s="29">
        <f t="shared" si="6"/>
        <v>2</v>
      </c>
    </row>
    <row r="10" spans="1:19" x14ac:dyDescent="0.25">
      <c r="A10" s="14">
        <v>7</v>
      </c>
      <c r="B10" s="32" t="s">
        <v>58</v>
      </c>
      <c r="C10" s="16">
        <v>0.8</v>
      </c>
      <c r="D10" s="17">
        <v>0.6</v>
      </c>
      <c r="E10" s="18">
        <f t="shared" si="0"/>
        <v>1.4</v>
      </c>
      <c r="F10" s="19">
        <v>6</v>
      </c>
      <c r="G10" s="20">
        <v>4.5</v>
      </c>
      <c r="H10" s="80">
        <v>4</v>
      </c>
      <c r="I10" s="21">
        <v>3.9</v>
      </c>
      <c r="J10" s="22">
        <f t="shared" si="3"/>
        <v>4.2499999999999991</v>
      </c>
      <c r="K10" s="23">
        <f t="shared" si="1"/>
        <v>5.7500000000000009</v>
      </c>
      <c r="L10" s="24">
        <v>2.7</v>
      </c>
      <c r="M10" s="25">
        <v>2.9</v>
      </c>
      <c r="N10" s="82">
        <v>2.4</v>
      </c>
      <c r="O10" s="22">
        <f t="shared" si="4"/>
        <v>2.6666666666666665</v>
      </c>
      <c r="P10" s="22">
        <f t="shared" si="5"/>
        <v>7.3333333333333339</v>
      </c>
      <c r="Q10" s="27">
        <v>0</v>
      </c>
      <c r="R10" s="28">
        <f t="shared" si="2"/>
        <v>14.483333333333334</v>
      </c>
      <c r="S10" s="29">
        <f t="shared" si="6"/>
        <v>7</v>
      </c>
    </row>
    <row r="12" spans="1:19" x14ac:dyDescent="0.25">
      <c r="A12" s="96" t="s">
        <v>72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x14ac:dyDescent="0.25">
      <c r="A13" s="97" t="s">
        <v>60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ht="60" x14ac:dyDescent="0.25">
      <c r="A14" s="1" t="s">
        <v>1</v>
      </c>
      <c r="B14" s="1" t="s">
        <v>2</v>
      </c>
      <c r="C14" s="2" t="s">
        <v>3</v>
      </c>
      <c r="D14" s="3" t="s">
        <v>4</v>
      </c>
      <c r="E14" s="4" t="s">
        <v>5</v>
      </c>
      <c r="F14" s="5" t="s">
        <v>6</v>
      </c>
      <c r="G14" s="6" t="s">
        <v>7</v>
      </c>
      <c r="H14" s="79" t="s">
        <v>8</v>
      </c>
      <c r="I14" s="7" t="s">
        <v>145</v>
      </c>
      <c r="J14" s="4" t="s">
        <v>9</v>
      </c>
      <c r="K14" s="8" t="s">
        <v>10</v>
      </c>
      <c r="L14" s="9" t="s">
        <v>11</v>
      </c>
      <c r="M14" s="10" t="s">
        <v>12</v>
      </c>
      <c r="N14" s="81" t="s">
        <v>13</v>
      </c>
      <c r="O14" s="4" t="s">
        <v>14</v>
      </c>
      <c r="P14" s="4" t="s">
        <v>15</v>
      </c>
      <c r="Q14" s="12" t="s">
        <v>16</v>
      </c>
      <c r="R14" s="13" t="s">
        <v>17</v>
      </c>
      <c r="S14" s="12" t="s">
        <v>18</v>
      </c>
    </row>
    <row r="15" spans="1:19" x14ac:dyDescent="0.25">
      <c r="A15" s="14">
        <v>8</v>
      </c>
      <c r="B15" s="32" t="s">
        <v>55</v>
      </c>
      <c r="C15" s="16">
        <v>0</v>
      </c>
      <c r="D15" s="17">
        <v>1.3</v>
      </c>
      <c r="E15" s="18">
        <f t="shared" ref="E15:E21" si="7">SUM(C15:D15)</f>
        <v>1.3</v>
      </c>
      <c r="F15" s="19">
        <v>5.0999999999999996</v>
      </c>
      <c r="G15" s="20">
        <v>4.5</v>
      </c>
      <c r="H15" s="80">
        <v>6.2</v>
      </c>
      <c r="I15" s="21">
        <v>3.6</v>
      </c>
      <c r="J15" s="22">
        <f t="shared" ref="J15:J21" si="8">((SUM(F15:I15)-MAX(F15:I15)-MIN(F15:I15))/2)</f>
        <v>4.8000000000000016</v>
      </c>
      <c r="K15" s="23">
        <f t="shared" ref="K15:K21" si="9">(10-J15)</f>
        <v>5.1999999999999984</v>
      </c>
      <c r="L15" s="24">
        <v>3.5</v>
      </c>
      <c r="M15" s="25">
        <v>3.7</v>
      </c>
      <c r="N15" s="82">
        <v>3.6</v>
      </c>
      <c r="O15" s="22">
        <f>AVERAGE(L15:N15)</f>
        <v>3.6</v>
      </c>
      <c r="P15" s="22">
        <f>10-O15</f>
        <v>6.4</v>
      </c>
      <c r="Q15" s="27">
        <v>0</v>
      </c>
      <c r="R15" s="28">
        <f t="shared" ref="R15:R21" si="10">E15+K15+P15-Q15</f>
        <v>12.899999999999999</v>
      </c>
      <c r="S15" s="29">
        <f>_xlfn.RANK.EQ(R15,$R$15:$R$21,0)</f>
        <v>6</v>
      </c>
    </row>
    <row r="16" spans="1:19" x14ac:dyDescent="0.25">
      <c r="A16" s="14">
        <v>9</v>
      </c>
      <c r="B16" s="33" t="s">
        <v>56</v>
      </c>
      <c r="C16" s="16">
        <v>0.9</v>
      </c>
      <c r="D16" s="17">
        <v>0.7</v>
      </c>
      <c r="E16" s="18">
        <f t="shared" si="7"/>
        <v>1.6</v>
      </c>
      <c r="F16" s="19">
        <v>4.2</v>
      </c>
      <c r="G16" s="20">
        <v>4.0999999999999996</v>
      </c>
      <c r="H16" s="80">
        <v>4.7</v>
      </c>
      <c r="I16" s="21">
        <v>4</v>
      </c>
      <c r="J16" s="22">
        <f t="shared" si="8"/>
        <v>4.1500000000000004</v>
      </c>
      <c r="K16" s="23">
        <f t="shared" si="9"/>
        <v>5.85</v>
      </c>
      <c r="L16" s="24">
        <v>3.5</v>
      </c>
      <c r="M16" s="25">
        <v>3.1</v>
      </c>
      <c r="N16" s="82">
        <v>2.9</v>
      </c>
      <c r="O16" s="22">
        <f t="shared" ref="O16:O21" si="11">AVERAGE(L16:N16)</f>
        <v>3.1666666666666665</v>
      </c>
      <c r="P16" s="22">
        <f t="shared" ref="P16:P21" si="12">10-O16</f>
        <v>6.8333333333333339</v>
      </c>
      <c r="Q16" s="27">
        <v>0</v>
      </c>
      <c r="R16" s="28">
        <f t="shared" si="10"/>
        <v>14.283333333333333</v>
      </c>
      <c r="S16" s="29">
        <f t="shared" ref="S16:S21" si="13">_xlfn.RANK.EQ(R16,$R$15:$R$21,0)</f>
        <v>3</v>
      </c>
    </row>
    <row r="17" spans="1:19" x14ac:dyDescent="0.25">
      <c r="A17" s="14">
        <v>10</v>
      </c>
      <c r="B17" s="34" t="s">
        <v>57</v>
      </c>
      <c r="C17" s="16">
        <v>1.4</v>
      </c>
      <c r="D17" s="17">
        <v>0.8</v>
      </c>
      <c r="E17" s="18">
        <f t="shared" si="7"/>
        <v>2.2000000000000002</v>
      </c>
      <c r="F17" s="19">
        <v>4.4000000000000004</v>
      </c>
      <c r="G17" s="20">
        <v>4.0999999999999996</v>
      </c>
      <c r="H17" s="80">
        <v>3.6</v>
      </c>
      <c r="I17" s="21">
        <v>4.2</v>
      </c>
      <c r="J17" s="22">
        <f t="shared" si="8"/>
        <v>4.1500000000000004</v>
      </c>
      <c r="K17" s="23">
        <f t="shared" si="9"/>
        <v>5.85</v>
      </c>
      <c r="L17" s="24">
        <v>3.2</v>
      </c>
      <c r="M17" s="25">
        <v>2.7</v>
      </c>
      <c r="N17" s="82">
        <v>2.6</v>
      </c>
      <c r="O17" s="22">
        <f t="shared" si="11"/>
        <v>2.8333333333333335</v>
      </c>
      <c r="P17" s="22">
        <f t="shared" si="12"/>
        <v>7.1666666666666661</v>
      </c>
      <c r="Q17" s="27">
        <v>0</v>
      </c>
      <c r="R17" s="28">
        <f t="shared" si="10"/>
        <v>15.216666666666667</v>
      </c>
      <c r="S17" s="29">
        <f t="shared" si="13"/>
        <v>2</v>
      </c>
    </row>
    <row r="18" spans="1:19" x14ac:dyDescent="0.25">
      <c r="A18" s="14">
        <v>11</v>
      </c>
      <c r="B18" s="32" t="s">
        <v>58</v>
      </c>
      <c r="C18" s="16">
        <v>0.7</v>
      </c>
      <c r="D18" s="17">
        <v>0</v>
      </c>
      <c r="E18" s="18">
        <f t="shared" si="7"/>
        <v>0.7</v>
      </c>
      <c r="F18" s="19">
        <v>5.0999999999999996</v>
      </c>
      <c r="G18" s="20">
        <v>3.5</v>
      </c>
      <c r="H18" s="80">
        <v>4.7</v>
      </c>
      <c r="I18" s="21">
        <v>4.0999999999999996</v>
      </c>
      <c r="J18" s="22">
        <f t="shared" si="8"/>
        <v>4.3999999999999995</v>
      </c>
      <c r="K18" s="23">
        <f t="shared" si="9"/>
        <v>5.6000000000000005</v>
      </c>
      <c r="L18" s="24">
        <v>3.3</v>
      </c>
      <c r="M18" s="25">
        <v>3.9</v>
      </c>
      <c r="N18" s="82">
        <v>3.5</v>
      </c>
      <c r="O18" s="22">
        <f t="shared" si="11"/>
        <v>3.5666666666666664</v>
      </c>
      <c r="P18" s="22">
        <f t="shared" si="12"/>
        <v>6.4333333333333336</v>
      </c>
      <c r="Q18" s="27">
        <v>0</v>
      </c>
      <c r="R18" s="28">
        <f t="shared" si="10"/>
        <v>12.733333333333334</v>
      </c>
      <c r="S18" s="29">
        <f t="shared" si="13"/>
        <v>7</v>
      </c>
    </row>
    <row r="19" spans="1:19" x14ac:dyDescent="0.25">
      <c r="A19" s="14">
        <v>12</v>
      </c>
      <c r="B19" s="15" t="s">
        <v>52</v>
      </c>
      <c r="C19" s="16">
        <v>1.8</v>
      </c>
      <c r="D19" s="17">
        <v>0</v>
      </c>
      <c r="E19" s="18">
        <f t="shared" si="7"/>
        <v>1.8</v>
      </c>
      <c r="F19" s="19">
        <v>5.0999999999999996</v>
      </c>
      <c r="G19" s="20">
        <v>4.5999999999999996</v>
      </c>
      <c r="H19" s="80">
        <v>4.5999999999999996</v>
      </c>
      <c r="I19" s="21">
        <v>4.0999999999999996</v>
      </c>
      <c r="J19" s="22">
        <f t="shared" si="8"/>
        <v>4.5999999999999996</v>
      </c>
      <c r="K19" s="23">
        <f t="shared" si="9"/>
        <v>5.4</v>
      </c>
      <c r="L19" s="24">
        <v>3.2</v>
      </c>
      <c r="M19" s="25">
        <v>3.2</v>
      </c>
      <c r="N19" s="82">
        <v>3.6</v>
      </c>
      <c r="O19" s="22">
        <f t="shared" si="11"/>
        <v>3.3333333333333335</v>
      </c>
      <c r="P19" s="22">
        <f t="shared" si="12"/>
        <v>6.6666666666666661</v>
      </c>
      <c r="Q19" s="27">
        <v>0</v>
      </c>
      <c r="R19" s="28">
        <f t="shared" si="10"/>
        <v>13.866666666666667</v>
      </c>
      <c r="S19" s="29">
        <f t="shared" si="13"/>
        <v>5</v>
      </c>
    </row>
    <row r="20" spans="1:19" x14ac:dyDescent="0.25">
      <c r="A20" s="14">
        <v>13</v>
      </c>
      <c r="B20" s="30" t="s">
        <v>53</v>
      </c>
      <c r="C20" s="16">
        <v>2</v>
      </c>
      <c r="D20" s="17">
        <v>0.7</v>
      </c>
      <c r="E20" s="18">
        <f t="shared" si="7"/>
        <v>2.7</v>
      </c>
      <c r="F20" s="19">
        <v>3.3</v>
      </c>
      <c r="G20" s="20">
        <v>4.0999999999999996</v>
      </c>
      <c r="H20" s="80">
        <v>3.9</v>
      </c>
      <c r="I20" s="21">
        <v>4.7</v>
      </c>
      <c r="J20" s="22">
        <f t="shared" si="8"/>
        <v>4</v>
      </c>
      <c r="K20" s="23">
        <f t="shared" si="9"/>
        <v>6</v>
      </c>
      <c r="L20" s="24">
        <v>2.8</v>
      </c>
      <c r="M20" s="25">
        <v>2.9</v>
      </c>
      <c r="N20" s="82">
        <v>2.9</v>
      </c>
      <c r="O20" s="22">
        <f t="shared" si="11"/>
        <v>2.8666666666666667</v>
      </c>
      <c r="P20" s="22">
        <f t="shared" si="12"/>
        <v>7.1333333333333329</v>
      </c>
      <c r="Q20" s="27">
        <v>0</v>
      </c>
      <c r="R20" s="28">
        <f t="shared" si="10"/>
        <v>15.833333333333332</v>
      </c>
      <c r="S20" s="29">
        <f t="shared" si="13"/>
        <v>1</v>
      </c>
    </row>
    <row r="21" spans="1:19" x14ac:dyDescent="0.25">
      <c r="A21" s="14">
        <v>14</v>
      </c>
      <c r="B21" s="31" t="s">
        <v>54</v>
      </c>
      <c r="C21" s="16">
        <v>1.4</v>
      </c>
      <c r="D21" s="17">
        <v>0.2</v>
      </c>
      <c r="E21" s="18">
        <f t="shared" si="7"/>
        <v>1.5999999999999999</v>
      </c>
      <c r="F21" s="19">
        <v>3.3</v>
      </c>
      <c r="G21" s="20">
        <v>3.9</v>
      </c>
      <c r="H21" s="80">
        <v>3.7</v>
      </c>
      <c r="I21" s="21">
        <v>4.3</v>
      </c>
      <c r="J21" s="22">
        <f t="shared" si="8"/>
        <v>3.7999999999999994</v>
      </c>
      <c r="K21" s="23">
        <f t="shared" si="9"/>
        <v>6.2000000000000011</v>
      </c>
      <c r="L21" s="24">
        <v>3.8</v>
      </c>
      <c r="M21" s="25">
        <v>3.3</v>
      </c>
      <c r="N21" s="82">
        <v>3.5</v>
      </c>
      <c r="O21" s="22">
        <f t="shared" si="11"/>
        <v>3.5333333333333332</v>
      </c>
      <c r="P21" s="22">
        <f t="shared" si="12"/>
        <v>6.4666666666666668</v>
      </c>
      <c r="Q21" s="27">
        <v>0</v>
      </c>
      <c r="R21" s="28">
        <f t="shared" si="10"/>
        <v>14.266666666666667</v>
      </c>
      <c r="S21" s="29">
        <f t="shared" si="13"/>
        <v>4</v>
      </c>
    </row>
    <row r="22" spans="1:19" x14ac:dyDescent="0.25">
      <c r="C22"/>
      <c r="D22"/>
      <c r="F22"/>
      <c r="G22"/>
      <c r="H22"/>
      <c r="I22"/>
      <c r="K22"/>
      <c r="L22"/>
      <c r="M22"/>
      <c r="N22"/>
    </row>
    <row r="23" spans="1:19" x14ac:dyDescent="0.25">
      <c r="A23" s="96" t="s">
        <v>72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 x14ac:dyDescent="0.25">
      <c r="A24" s="97" t="s">
        <v>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19" ht="60" x14ac:dyDescent="0.25">
      <c r="A25" s="1" t="s">
        <v>1</v>
      </c>
      <c r="B25" s="1" t="s">
        <v>2</v>
      </c>
      <c r="C25" s="2" t="s">
        <v>3</v>
      </c>
      <c r="D25" s="3" t="s">
        <v>4</v>
      </c>
      <c r="E25" s="4" t="s">
        <v>5</v>
      </c>
      <c r="F25" s="5" t="s">
        <v>6</v>
      </c>
      <c r="G25" s="6" t="s">
        <v>7</v>
      </c>
      <c r="H25" s="79" t="s">
        <v>8</v>
      </c>
      <c r="I25" s="7" t="s">
        <v>145</v>
      </c>
      <c r="J25" s="4" t="s">
        <v>9</v>
      </c>
      <c r="K25" s="8" t="s">
        <v>10</v>
      </c>
      <c r="L25" s="9" t="s">
        <v>11</v>
      </c>
      <c r="M25" s="10" t="s">
        <v>12</v>
      </c>
      <c r="N25" s="81" t="s">
        <v>13</v>
      </c>
      <c r="O25" s="4" t="s">
        <v>14</v>
      </c>
      <c r="P25" s="4" t="s">
        <v>15</v>
      </c>
      <c r="Q25" s="12" t="s">
        <v>16</v>
      </c>
      <c r="R25" s="13" t="s">
        <v>17</v>
      </c>
      <c r="S25" s="12" t="s">
        <v>18</v>
      </c>
    </row>
    <row r="26" spans="1:19" x14ac:dyDescent="0.25">
      <c r="A26" s="14">
        <v>15</v>
      </c>
      <c r="B26" s="32" t="s">
        <v>58</v>
      </c>
      <c r="C26" s="16">
        <v>0.3</v>
      </c>
      <c r="D26" s="17">
        <v>0</v>
      </c>
      <c r="E26" s="18">
        <f t="shared" ref="E26:E32" si="14">SUM(C26:D26)</f>
        <v>0.3</v>
      </c>
      <c r="F26" s="19">
        <v>5.5</v>
      </c>
      <c r="G26" s="20">
        <v>4.5</v>
      </c>
      <c r="H26" s="80">
        <v>4.4000000000000004</v>
      </c>
      <c r="I26" s="21">
        <v>3.9</v>
      </c>
      <c r="J26" s="22">
        <f t="shared" ref="J26:J32" si="15">((SUM(F26:I26)-MAX(F26:I26)-MIN(F26:I26))/2)</f>
        <v>4.45</v>
      </c>
      <c r="K26" s="23">
        <f t="shared" ref="K26:K32" si="16">(10-J26)</f>
        <v>5.55</v>
      </c>
      <c r="L26" s="24">
        <v>3.4</v>
      </c>
      <c r="M26" s="25">
        <v>4</v>
      </c>
      <c r="N26" s="82">
        <v>3.6</v>
      </c>
      <c r="O26" s="22">
        <f>AVERAGE(L26:N26)</f>
        <v>3.6666666666666665</v>
      </c>
      <c r="P26" s="22">
        <f>10-O26</f>
        <v>6.3333333333333339</v>
      </c>
      <c r="Q26" s="27">
        <v>0</v>
      </c>
      <c r="R26" s="28">
        <f t="shared" ref="R26:R32" si="17">E26+K26+P26-Q26</f>
        <v>12.183333333333334</v>
      </c>
      <c r="S26" s="29">
        <f>_xlfn.RANK.EQ(R26,$R$26:$R$32,0)</f>
        <v>6</v>
      </c>
    </row>
    <row r="27" spans="1:19" x14ac:dyDescent="0.25">
      <c r="A27" s="14">
        <v>16</v>
      </c>
      <c r="B27" s="15" t="s">
        <v>52</v>
      </c>
      <c r="C27" s="16">
        <v>1.2</v>
      </c>
      <c r="D27" s="17">
        <v>0.8</v>
      </c>
      <c r="E27" s="18">
        <f t="shared" si="14"/>
        <v>2</v>
      </c>
      <c r="F27" s="19">
        <v>5.0999999999999996</v>
      </c>
      <c r="G27" s="20">
        <v>4.4000000000000004</v>
      </c>
      <c r="H27" s="80">
        <v>4.3</v>
      </c>
      <c r="I27" s="21">
        <v>4.0999999999999996</v>
      </c>
      <c r="J27" s="22">
        <f t="shared" si="15"/>
        <v>4.3499999999999996</v>
      </c>
      <c r="K27" s="23">
        <f t="shared" si="16"/>
        <v>5.65</v>
      </c>
      <c r="L27" s="24">
        <v>3.4</v>
      </c>
      <c r="M27" s="25">
        <v>3.7</v>
      </c>
      <c r="N27" s="82">
        <v>3.1</v>
      </c>
      <c r="O27" s="22">
        <f t="shared" ref="O27:O32" si="18">AVERAGE(L27:N27)</f>
        <v>3.4</v>
      </c>
      <c r="P27" s="22">
        <f t="shared" ref="P27:P32" si="19">10-O27</f>
        <v>6.6</v>
      </c>
      <c r="Q27" s="27">
        <v>0</v>
      </c>
      <c r="R27" s="28">
        <f t="shared" si="17"/>
        <v>14.25</v>
      </c>
      <c r="S27" s="29">
        <f t="shared" ref="S27:S32" si="20">_xlfn.RANK.EQ(R27,$R$26:$R$32,0)</f>
        <v>5</v>
      </c>
    </row>
    <row r="28" spans="1:19" x14ac:dyDescent="0.25">
      <c r="A28" s="14">
        <v>17</v>
      </c>
      <c r="B28" s="30" t="s">
        <v>53</v>
      </c>
      <c r="C28" s="16">
        <v>1.8</v>
      </c>
      <c r="D28" s="17">
        <v>1.8</v>
      </c>
      <c r="E28" s="18">
        <f t="shared" si="14"/>
        <v>3.6</v>
      </c>
      <c r="F28" s="19">
        <v>4.3</v>
      </c>
      <c r="G28" s="20">
        <v>3.6</v>
      </c>
      <c r="H28" s="80">
        <v>3.7</v>
      </c>
      <c r="I28" s="21">
        <v>3.4</v>
      </c>
      <c r="J28" s="22">
        <f t="shared" si="15"/>
        <v>3.6500000000000012</v>
      </c>
      <c r="K28" s="23">
        <f t="shared" si="16"/>
        <v>6.3499999999999988</v>
      </c>
      <c r="L28" s="24">
        <v>4.2</v>
      </c>
      <c r="M28" s="25">
        <v>3.6</v>
      </c>
      <c r="N28" s="82">
        <v>3.6</v>
      </c>
      <c r="O28" s="22">
        <f t="shared" si="18"/>
        <v>3.8000000000000003</v>
      </c>
      <c r="P28" s="22">
        <f t="shared" si="19"/>
        <v>6.1999999999999993</v>
      </c>
      <c r="Q28" s="27">
        <v>0</v>
      </c>
      <c r="R28" s="28">
        <f t="shared" si="17"/>
        <v>16.149999999999999</v>
      </c>
      <c r="S28" s="29">
        <f t="shared" si="20"/>
        <v>1</v>
      </c>
    </row>
    <row r="29" spans="1:19" x14ac:dyDescent="0.25">
      <c r="A29" s="14">
        <v>18</v>
      </c>
      <c r="B29" s="31" t="s">
        <v>54</v>
      </c>
      <c r="C29" s="16">
        <v>2.1</v>
      </c>
      <c r="D29" s="17">
        <v>1.5</v>
      </c>
      <c r="E29" s="18">
        <f t="shared" si="14"/>
        <v>3.6</v>
      </c>
      <c r="F29" s="19">
        <v>5.5</v>
      </c>
      <c r="G29" s="20">
        <v>5.2</v>
      </c>
      <c r="H29" s="80">
        <v>4.5999999999999996</v>
      </c>
      <c r="I29" s="21">
        <v>4.3</v>
      </c>
      <c r="J29" s="22">
        <f t="shared" si="15"/>
        <v>4.8999999999999986</v>
      </c>
      <c r="K29" s="23">
        <f t="shared" si="16"/>
        <v>5.1000000000000014</v>
      </c>
      <c r="L29" s="24">
        <v>3.9</v>
      </c>
      <c r="M29" s="25">
        <v>3.7</v>
      </c>
      <c r="N29" s="82">
        <v>3.5</v>
      </c>
      <c r="O29" s="22">
        <f t="shared" si="18"/>
        <v>3.6999999999999997</v>
      </c>
      <c r="P29" s="22">
        <f t="shared" si="19"/>
        <v>6.3000000000000007</v>
      </c>
      <c r="Q29" s="27">
        <v>0</v>
      </c>
      <c r="R29" s="28">
        <f t="shared" si="17"/>
        <v>15.000000000000002</v>
      </c>
      <c r="S29" s="29">
        <f t="shared" si="20"/>
        <v>3</v>
      </c>
    </row>
    <row r="30" spans="1:19" x14ac:dyDescent="0.25">
      <c r="A30" s="14">
        <v>19</v>
      </c>
      <c r="B30" s="32" t="s">
        <v>55</v>
      </c>
      <c r="C30" s="16">
        <v>0.2</v>
      </c>
      <c r="D30" s="17">
        <v>1.6</v>
      </c>
      <c r="E30" s="18">
        <f t="shared" si="14"/>
        <v>1.8</v>
      </c>
      <c r="F30" s="19">
        <v>5.8</v>
      </c>
      <c r="G30" s="20">
        <v>5.4</v>
      </c>
      <c r="H30" s="80">
        <v>5.4</v>
      </c>
      <c r="I30" s="21">
        <v>5.4</v>
      </c>
      <c r="J30" s="22">
        <f t="shared" si="15"/>
        <v>5.3999999999999995</v>
      </c>
      <c r="K30" s="23">
        <f t="shared" si="16"/>
        <v>4.6000000000000005</v>
      </c>
      <c r="L30" s="24">
        <v>4.4000000000000004</v>
      </c>
      <c r="M30" s="25">
        <v>4.4000000000000004</v>
      </c>
      <c r="N30" s="82">
        <v>3.8</v>
      </c>
      <c r="O30" s="22">
        <f t="shared" si="18"/>
        <v>4.2</v>
      </c>
      <c r="P30" s="22">
        <f t="shared" si="19"/>
        <v>5.8</v>
      </c>
      <c r="Q30" s="27">
        <v>0.3</v>
      </c>
      <c r="R30" s="28">
        <f t="shared" si="17"/>
        <v>11.899999999999999</v>
      </c>
      <c r="S30" s="29">
        <f t="shared" si="20"/>
        <v>7</v>
      </c>
    </row>
    <row r="31" spans="1:19" x14ac:dyDescent="0.25">
      <c r="A31" s="14">
        <v>20</v>
      </c>
      <c r="B31" s="33" t="s">
        <v>56</v>
      </c>
      <c r="C31" s="16">
        <v>1.6</v>
      </c>
      <c r="D31" s="17">
        <v>0.6</v>
      </c>
      <c r="E31" s="18">
        <f t="shared" si="14"/>
        <v>2.2000000000000002</v>
      </c>
      <c r="F31" s="19">
        <v>3.4</v>
      </c>
      <c r="G31" s="20">
        <v>3.7</v>
      </c>
      <c r="H31" s="80">
        <v>3.4</v>
      </c>
      <c r="I31" s="21">
        <v>3.1</v>
      </c>
      <c r="J31" s="22">
        <f t="shared" si="15"/>
        <v>3.3999999999999995</v>
      </c>
      <c r="K31" s="23">
        <f t="shared" si="16"/>
        <v>6.6000000000000005</v>
      </c>
      <c r="L31" s="24">
        <v>3.4</v>
      </c>
      <c r="M31" s="25">
        <v>3.3</v>
      </c>
      <c r="N31" s="82">
        <v>2.9</v>
      </c>
      <c r="O31" s="22">
        <f t="shared" si="18"/>
        <v>3.1999999999999997</v>
      </c>
      <c r="P31" s="22">
        <f t="shared" si="19"/>
        <v>6.8000000000000007</v>
      </c>
      <c r="Q31" s="27">
        <v>0</v>
      </c>
      <c r="R31" s="28">
        <f t="shared" si="17"/>
        <v>15.600000000000001</v>
      </c>
      <c r="S31" s="29">
        <f t="shared" si="20"/>
        <v>2</v>
      </c>
    </row>
    <row r="32" spans="1:19" x14ac:dyDescent="0.25">
      <c r="A32" s="14">
        <v>21</v>
      </c>
      <c r="B32" s="34" t="s">
        <v>57</v>
      </c>
      <c r="C32" s="16">
        <v>2.2999999999999998</v>
      </c>
      <c r="D32" s="17">
        <v>0.4</v>
      </c>
      <c r="E32" s="18">
        <f t="shared" si="14"/>
        <v>2.6999999999999997</v>
      </c>
      <c r="F32" s="19">
        <v>4.7</v>
      </c>
      <c r="G32" s="20">
        <v>4.5</v>
      </c>
      <c r="H32" s="80">
        <v>3.9</v>
      </c>
      <c r="I32" s="21">
        <v>3.5</v>
      </c>
      <c r="J32" s="22">
        <f t="shared" si="15"/>
        <v>4.2000000000000011</v>
      </c>
      <c r="K32" s="23">
        <f t="shared" si="16"/>
        <v>5.7999999999999989</v>
      </c>
      <c r="L32" s="24">
        <v>4.5</v>
      </c>
      <c r="M32" s="25">
        <v>4.2</v>
      </c>
      <c r="N32" s="82">
        <v>4</v>
      </c>
      <c r="O32" s="22">
        <f t="shared" si="18"/>
        <v>4.2333333333333334</v>
      </c>
      <c r="P32" s="22">
        <f t="shared" si="19"/>
        <v>5.7666666666666666</v>
      </c>
      <c r="Q32" s="27">
        <v>0</v>
      </c>
      <c r="R32" s="28">
        <f t="shared" si="17"/>
        <v>14.266666666666666</v>
      </c>
      <c r="S32" s="29">
        <f t="shared" si="20"/>
        <v>4</v>
      </c>
    </row>
    <row r="33" spans="3:14" x14ac:dyDescent="0.25">
      <c r="C33"/>
      <c r="D33"/>
      <c r="F33"/>
      <c r="G33"/>
      <c r="H33"/>
      <c r="I33"/>
      <c r="K33"/>
      <c r="L33"/>
      <c r="M33"/>
      <c r="N33"/>
    </row>
    <row r="34" spans="3:14" x14ac:dyDescent="0.25">
      <c r="C34" s="95" t="s">
        <v>147</v>
      </c>
      <c r="D34" s="95"/>
      <c r="E34" s="95"/>
      <c r="F34" s="95"/>
      <c r="G34" s="95"/>
      <c r="H34" s="95"/>
      <c r="I34" s="95"/>
      <c r="J34" s="95"/>
      <c r="K34" s="95"/>
      <c r="L34"/>
      <c r="M34"/>
      <c r="N34"/>
    </row>
    <row r="35" spans="3:14" x14ac:dyDescent="0.25">
      <c r="C35" s="83" t="s">
        <v>148</v>
      </c>
      <c r="D35" s="93" t="s">
        <v>149</v>
      </c>
      <c r="E35" s="94"/>
      <c r="F35" s="84" t="s">
        <v>150</v>
      </c>
      <c r="G35" s="93" t="s">
        <v>177</v>
      </c>
      <c r="H35" s="94"/>
      <c r="I35" s="84" t="s">
        <v>151</v>
      </c>
      <c r="J35" s="93" t="s">
        <v>176</v>
      </c>
      <c r="K35" s="94"/>
      <c r="L35"/>
      <c r="M35"/>
      <c r="N35"/>
    </row>
    <row r="36" spans="3:14" x14ac:dyDescent="0.25">
      <c r="C36" s="85" t="s">
        <v>152</v>
      </c>
      <c r="D36" s="93" t="s">
        <v>162</v>
      </c>
      <c r="E36" s="94"/>
      <c r="F36" s="84" t="s">
        <v>154</v>
      </c>
      <c r="G36" s="93" t="s">
        <v>178</v>
      </c>
      <c r="H36" s="94"/>
      <c r="I36" s="84" t="s">
        <v>155</v>
      </c>
      <c r="J36" s="93" t="s">
        <v>181</v>
      </c>
      <c r="K36" s="94"/>
      <c r="L36"/>
      <c r="M36"/>
      <c r="N36"/>
    </row>
    <row r="37" spans="3:14" x14ac:dyDescent="0.25">
      <c r="C37" s="85" t="s">
        <v>157</v>
      </c>
      <c r="D37" s="93" t="s">
        <v>158</v>
      </c>
      <c r="E37" s="94"/>
      <c r="F37" s="84" t="s">
        <v>8</v>
      </c>
      <c r="G37" s="93" t="s">
        <v>179</v>
      </c>
      <c r="H37" s="94"/>
      <c r="I37" s="84" t="s">
        <v>159</v>
      </c>
      <c r="J37" s="93" t="s">
        <v>182</v>
      </c>
      <c r="K37" s="94"/>
      <c r="L37"/>
      <c r="M37"/>
      <c r="N37"/>
    </row>
    <row r="38" spans="3:14" x14ac:dyDescent="0.25">
      <c r="C38" s="85" t="s">
        <v>161</v>
      </c>
      <c r="D38" s="93" t="s">
        <v>175</v>
      </c>
      <c r="E38" s="94"/>
      <c r="F38" s="84" t="s">
        <v>145</v>
      </c>
      <c r="G38" s="93" t="s">
        <v>180</v>
      </c>
      <c r="H38" s="94"/>
      <c r="I38" s="84" t="s">
        <v>164</v>
      </c>
      <c r="J38" s="93"/>
      <c r="K38" s="94"/>
      <c r="L38"/>
      <c r="M38"/>
      <c r="N38"/>
    </row>
    <row r="39" spans="3:14" x14ac:dyDescent="0.25">
      <c r="C39" s="85" t="s">
        <v>166</v>
      </c>
      <c r="D39" s="93" t="s">
        <v>176</v>
      </c>
      <c r="E39" s="94"/>
      <c r="F39" s="84" t="s">
        <v>167</v>
      </c>
      <c r="G39" s="93" t="s">
        <v>174</v>
      </c>
      <c r="H39" s="94"/>
      <c r="I39" s="84" t="s">
        <v>168</v>
      </c>
      <c r="J39" s="93"/>
      <c r="K39" s="94"/>
      <c r="L39"/>
      <c r="M39"/>
      <c r="N39"/>
    </row>
    <row r="40" spans="3:14" x14ac:dyDescent="0.25">
      <c r="C40"/>
      <c r="D40"/>
      <c r="F40"/>
      <c r="G40"/>
      <c r="H40"/>
      <c r="I40"/>
      <c r="K40"/>
      <c r="L40"/>
      <c r="M40"/>
      <c r="N40"/>
    </row>
    <row r="41" spans="3:14" x14ac:dyDescent="0.25">
      <c r="C41"/>
      <c r="D41"/>
      <c r="F41"/>
      <c r="G41"/>
      <c r="H41"/>
      <c r="I41"/>
      <c r="K41"/>
      <c r="L41"/>
      <c r="M41"/>
      <c r="N41"/>
    </row>
    <row r="42" spans="3:14" x14ac:dyDescent="0.25">
      <c r="C42"/>
      <c r="D42"/>
      <c r="F42"/>
      <c r="G42"/>
      <c r="H42"/>
      <c r="I42"/>
      <c r="K42"/>
      <c r="L42"/>
      <c r="M42"/>
      <c r="N42"/>
    </row>
    <row r="43" spans="3:14" x14ac:dyDescent="0.25">
      <c r="C43"/>
      <c r="D43"/>
      <c r="F43"/>
      <c r="G43"/>
      <c r="H43"/>
      <c r="I43"/>
      <c r="K43"/>
      <c r="L43"/>
      <c r="M43"/>
      <c r="N43"/>
    </row>
    <row r="44" spans="3:14" x14ac:dyDescent="0.25">
      <c r="C44"/>
      <c r="D44"/>
      <c r="F44"/>
      <c r="G44"/>
      <c r="H44"/>
      <c r="I44"/>
      <c r="K44"/>
      <c r="L44"/>
      <c r="M44"/>
      <c r="N44"/>
    </row>
    <row r="45" spans="3:14" x14ac:dyDescent="0.25">
      <c r="C45"/>
      <c r="D45"/>
      <c r="F45"/>
      <c r="G45"/>
      <c r="H45"/>
      <c r="I45"/>
      <c r="K45"/>
      <c r="L45"/>
      <c r="M45"/>
      <c r="N45"/>
    </row>
    <row r="46" spans="3:14" x14ac:dyDescent="0.25">
      <c r="C46"/>
      <c r="D46"/>
      <c r="F46"/>
      <c r="G46"/>
      <c r="H46"/>
      <c r="I46"/>
      <c r="K46"/>
      <c r="L46"/>
      <c r="M46"/>
      <c r="N46"/>
    </row>
    <row r="47" spans="3:14" x14ac:dyDescent="0.25">
      <c r="C47"/>
      <c r="D47"/>
      <c r="F47"/>
      <c r="G47"/>
      <c r="H47"/>
      <c r="I47"/>
      <c r="K47"/>
      <c r="L47"/>
      <c r="M47"/>
      <c r="N47"/>
    </row>
  </sheetData>
  <mergeCells count="22">
    <mergeCell ref="A12:S12"/>
    <mergeCell ref="A13:S13"/>
    <mergeCell ref="A23:S23"/>
    <mergeCell ref="A24:S24"/>
    <mergeCell ref="A1:S1"/>
    <mergeCell ref="A2:S2"/>
    <mergeCell ref="C34:K34"/>
    <mergeCell ref="D35:E35"/>
    <mergeCell ref="G35:H35"/>
    <mergeCell ref="J35:K35"/>
    <mergeCell ref="D36:E36"/>
    <mergeCell ref="G36:H36"/>
    <mergeCell ref="J36:K36"/>
    <mergeCell ref="D39:E39"/>
    <mergeCell ref="G39:H39"/>
    <mergeCell ref="J39:K39"/>
    <mergeCell ref="D37:E37"/>
    <mergeCell ref="G37:H37"/>
    <mergeCell ref="J37:K37"/>
    <mergeCell ref="D38:E38"/>
    <mergeCell ref="G38:H38"/>
    <mergeCell ref="J38:K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B7EF-8D39-4804-A487-2D6C8C1E1F70}">
  <sheetPr>
    <tabColor rgb="FF9999FF"/>
  </sheetPr>
  <dimension ref="A1:L29"/>
  <sheetViews>
    <sheetView workbookViewId="0">
      <selection activeCell="F21" sqref="F21"/>
    </sheetView>
  </sheetViews>
  <sheetFormatPr baseColWidth="10" defaultRowHeight="15" x14ac:dyDescent="0.25"/>
  <cols>
    <col min="1" max="1" width="3.28515625" bestFit="1" customWidth="1"/>
    <col min="2" max="2" width="38.140625" customWidth="1"/>
    <col min="5" max="5" width="3" customWidth="1"/>
    <col min="6" max="6" width="29.140625" customWidth="1"/>
    <col min="7" max="7" width="5.5703125" style="36" bestFit="1" customWidth="1"/>
  </cols>
  <sheetData>
    <row r="1" spans="1:12" x14ac:dyDescent="0.25">
      <c r="A1" s="119" t="s">
        <v>61</v>
      </c>
      <c r="B1" s="119"/>
      <c r="C1" s="119"/>
      <c r="D1" s="119"/>
      <c r="F1" s="119" t="s">
        <v>36</v>
      </c>
      <c r="G1" s="119"/>
      <c r="H1" s="119"/>
      <c r="I1" s="119"/>
      <c r="J1" s="119"/>
      <c r="K1" s="119"/>
      <c r="L1" s="119"/>
    </row>
    <row r="2" spans="1:12" x14ac:dyDescent="0.25">
      <c r="A2" s="98" t="s">
        <v>59</v>
      </c>
      <c r="B2" s="98"/>
      <c r="C2" s="37" t="s">
        <v>37</v>
      </c>
      <c r="D2" s="37" t="s">
        <v>38</v>
      </c>
      <c r="F2" s="102" t="s">
        <v>62</v>
      </c>
      <c r="G2" s="102"/>
      <c r="H2" s="114" t="s">
        <v>59</v>
      </c>
      <c r="I2" s="115" t="s">
        <v>60</v>
      </c>
      <c r="J2" s="116" t="s">
        <v>0</v>
      </c>
      <c r="K2" s="117" t="s">
        <v>17</v>
      </c>
      <c r="L2" s="118" t="s">
        <v>38</v>
      </c>
    </row>
    <row r="3" spans="1:12" s="42" customFormat="1" x14ac:dyDescent="0.25">
      <c r="A3" s="38">
        <v>1</v>
      </c>
      <c r="B3" s="39" t="s">
        <v>52</v>
      </c>
      <c r="C3" s="40">
        <f>'AC2 B'!R4</f>
        <v>16.316666666666666</v>
      </c>
      <c r="D3" s="41">
        <f>_xlfn.RANK.EQ(C3,$C$3:$C$9,0)</f>
        <v>4</v>
      </c>
      <c r="F3" s="113" t="s">
        <v>39</v>
      </c>
      <c r="G3" s="113"/>
      <c r="H3" s="114"/>
      <c r="I3" s="115"/>
      <c r="J3" s="116"/>
      <c r="K3" s="117"/>
      <c r="L3" s="118"/>
    </row>
    <row r="4" spans="1:12" s="42" customFormat="1" x14ac:dyDescent="0.25">
      <c r="A4" s="38">
        <v>2</v>
      </c>
      <c r="B4" s="43" t="s">
        <v>53</v>
      </c>
      <c r="C4" s="40">
        <f>'AC2 B'!R5</f>
        <v>16.899999999999999</v>
      </c>
      <c r="D4" s="41">
        <f t="shared" ref="D4:D9" si="0">_xlfn.RANK.EQ(C4,$C$3:$C$9,0)</f>
        <v>3</v>
      </c>
      <c r="F4" s="50" t="s">
        <v>64</v>
      </c>
      <c r="G4" s="45" t="s">
        <v>41</v>
      </c>
      <c r="H4" s="40">
        <f>C3</f>
        <v>16.316666666666666</v>
      </c>
      <c r="I4" s="46">
        <f>C15</f>
        <v>13.866666666666667</v>
      </c>
      <c r="J4" s="46">
        <f>C20</f>
        <v>14.25</v>
      </c>
      <c r="K4" s="40">
        <f>SUM(H4:J4)</f>
        <v>44.433333333333337</v>
      </c>
      <c r="L4" s="41">
        <f>_xlfn.RANK.EQ(K4,$K$4:$K$10,0)</f>
        <v>5</v>
      </c>
    </row>
    <row r="5" spans="1:12" s="42" customFormat="1" x14ac:dyDescent="0.25">
      <c r="A5" s="38">
        <v>3</v>
      </c>
      <c r="B5" s="47" t="s">
        <v>54</v>
      </c>
      <c r="C5" s="40">
        <f>'AC2 B'!R6</f>
        <v>17.183333333333334</v>
      </c>
      <c r="D5" s="41">
        <f t="shared" si="0"/>
        <v>1</v>
      </c>
      <c r="F5" s="48" t="s">
        <v>70</v>
      </c>
      <c r="G5" s="45" t="s">
        <v>48</v>
      </c>
      <c r="H5" s="40">
        <f>C9</f>
        <v>14.483333333333334</v>
      </c>
      <c r="I5" s="46">
        <f>C14</f>
        <v>12.733333333333334</v>
      </c>
      <c r="J5" s="46">
        <f>C19</f>
        <v>12.183333333333334</v>
      </c>
      <c r="K5" s="40">
        <f t="shared" ref="K5:K10" si="1">SUM(H5:J5)</f>
        <v>39.400000000000006</v>
      </c>
      <c r="L5" s="41">
        <f t="shared" ref="L5:L10" si="2">_xlfn.RANK.EQ(K5,$K$4:$K$10,0)</f>
        <v>7</v>
      </c>
    </row>
    <row r="6" spans="1:12" x14ac:dyDescent="0.25">
      <c r="A6" s="38">
        <v>4</v>
      </c>
      <c r="B6" s="49" t="s">
        <v>55</v>
      </c>
      <c r="C6" s="40">
        <f>'AC2 B'!R7</f>
        <v>15.416666666666664</v>
      </c>
      <c r="D6" s="41">
        <f t="shared" si="0"/>
        <v>6</v>
      </c>
      <c r="F6" s="48" t="s">
        <v>65</v>
      </c>
      <c r="G6" s="45" t="s">
        <v>41</v>
      </c>
      <c r="H6" s="46">
        <f>C4</f>
        <v>16.899999999999999</v>
      </c>
      <c r="I6" s="46">
        <f>C16</f>
        <v>15.833333333333332</v>
      </c>
      <c r="J6" s="46">
        <f>C21</f>
        <v>16.149999999999999</v>
      </c>
      <c r="K6" s="40">
        <f t="shared" si="1"/>
        <v>48.883333333333333</v>
      </c>
      <c r="L6" s="41">
        <f t="shared" si="2"/>
        <v>1</v>
      </c>
    </row>
    <row r="7" spans="1:12" x14ac:dyDescent="0.25">
      <c r="A7" s="38">
        <v>5</v>
      </c>
      <c r="B7" s="51" t="s">
        <v>56</v>
      </c>
      <c r="C7" s="40">
        <f>'AC2 B'!R8</f>
        <v>15.649999999999999</v>
      </c>
      <c r="D7" s="41">
        <f t="shared" si="0"/>
        <v>5</v>
      </c>
      <c r="F7" s="50" t="s">
        <v>66</v>
      </c>
      <c r="G7" s="45" t="s">
        <v>63</v>
      </c>
      <c r="H7" s="46">
        <f>C5</f>
        <v>17.183333333333334</v>
      </c>
      <c r="I7" s="46">
        <f>C17</f>
        <v>14.266666666666667</v>
      </c>
      <c r="J7" s="46">
        <f>C22</f>
        <v>15.000000000000002</v>
      </c>
      <c r="K7" s="40">
        <f t="shared" si="1"/>
        <v>46.45</v>
      </c>
      <c r="L7" s="41">
        <f t="shared" si="2"/>
        <v>3</v>
      </c>
    </row>
    <row r="8" spans="1:12" x14ac:dyDescent="0.25">
      <c r="A8" s="38">
        <v>6</v>
      </c>
      <c r="B8" s="52" t="s">
        <v>57</v>
      </c>
      <c r="C8" s="40">
        <f>'AC2 B'!R9</f>
        <v>17.116666666666667</v>
      </c>
      <c r="D8" s="41">
        <f t="shared" si="0"/>
        <v>2</v>
      </c>
      <c r="F8" s="48" t="s">
        <v>67</v>
      </c>
      <c r="G8" s="45" t="s">
        <v>46</v>
      </c>
      <c r="H8" s="46">
        <f>C6</f>
        <v>15.416666666666664</v>
      </c>
      <c r="I8" s="46">
        <f>C11</f>
        <v>12.899999999999999</v>
      </c>
      <c r="J8" s="46">
        <f>C23</f>
        <v>11.899999999999999</v>
      </c>
      <c r="K8" s="40">
        <f t="shared" si="1"/>
        <v>40.216666666666661</v>
      </c>
      <c r="L8" s="41">
        <f t="shared" si="2"/>
        <v>6</v>
      </c>
    </row>
    <row r="9" spans="1:12" x14ac:dyDescent="0.25">
      <c r="A9" s="38">
        <v>7</v>
      </c>
      <c r="B9" s="49" t="s">
        <v>58</v>
      </c>
      <c r="C9" s="40">
        <f>'AC2 B'!R10</f>
        <v>14.483333333333334</v>
      </c>
      <c r="D9" s="41">
        <f t="shared" si="0"/>
        <v>7</v>
      </c>
      <c r="F9" s="44" t="s">
        <v>69</v>
      </c>
      <c r="G9" s="45" t="s">
        <v>41</v>
      </c>
      <c r="H9" s="46">
        <f>C8</f>
        <v>17.116666666666667</v>
      </c>
      <c r="I9" s="46">
        <f>C13</f>
        <v>15.216666666666667</v>
      </c>
      <c r="J9" s="46">
        <f>C25</f>
        <v>14.266666666666666</v>
      </c>
      <c r="K9" s="40">
        <f t="shared" si="1"/>
        <v>46.6</v>
      </c>
      <c r="L9" s="41">
        <f t="shared" si="2"/>
        <v>2</v>
      </c>
    </row>
    <row r="10" spans="1:12" x14ac:dyDescent="0.25">
      <c r="A10" s="98" t="s">
        <v>60</v>
      </c>
      <c r="B10" s="98"/>
      <c r="C10" s="37" t="s">
        <v>37</v>
      </c>
      <c r="D10" s="37" t="s">
        <v>38</v>
      </c>
      <c r="F10" s="53" t="s">
        <v>68</v>
      </c>
      <c r="G10" s="45" t="s">
        <v>41</v>
      </c>
      <c r="H10" s="46">
        <f>C7</f>
        <v>15.649999999999999</v>
      </c>
      <c r="I10" s="46">
        <f>C12</f>
        <v>14.283333333333333</v>
      </c>
      <c r="J10" s="46">
        <f>C24</f>
        <v>15.600000000000001</v>
      </c>
      <c r="K10" s="40">
        <f t="shared" si="1"/>
        <v>45.533333333333331</v>
      </c>
      <c r="L10" s="41">
        <f t="shared" si="2"/>
        <v>4</v>
      </c>
    </row>
    <row r="11" spans="1:12" x14ac:dyDescent="0.25">
      <c r="A11" s="38">
        <v>8</v>
      </c>
      <c r="B11" s="49" t="s">
        <v>55</v>
      </c>
      <c r="C11" s="40">
        <f>'AC2 B'!R15</f>
        <v>12.899999999999999</v>
      </c>
      <c r="D11" s="41">
        <f>_xlfn.RANK.EQ(C11,$C$11:$C$17,0)</f>
        <v>6</v>
      </c>
    </row>
    <row r="12" spans="1:12" x14ac:dyDescent="0.25">
      <c r="A12" s="38">
        <v>9</v>
      </c>
      <c r="B12" s="51" t="s">
        <v>56</v>
      </c>
      <c r="C12" s="40">
        <f>'AC2 B'!R16</f>
        <v>14.283333333333333</v>
      </c>
      <c r="D12" s="41">
        <f t="shared" ref="D12:D17" si="3">_xlfn.RANK.EQ(C12,$C$11:$C$17,0)</f>
        <v>3</v>
      </c>
      <c r="F12" s="119" t="s">
        <v>42</v>
      </c>
      <c r="G12" s="119"/>
      <c r="H12" s="119"/>
      <c r="I12" s="119"/>
      <c r="J12" s="119"/>
      <c r="K12" s="119"/>
      <c r="L12" s="119"/>
    </row>
    <row r="13" spans="1:12" x14ac:dyDescent="0.25">
      <c r="A13" s="38">
        <v>10</v>
      </c>
      <c r="B13" s="52" t="s">
        <v>57</v>
      </c>
      <c r="C13" s="40">
        <f>'AC2 B'!R17</f>
        <v>15.216666666666667</v>
      </c>
      <c r="D13" s="41">
        <f t="shared" si="3"/>
        <v>2</v>
      </c>
      <c r="F13" s="102" t="s">
        <v>62</v>
      </c>
      <c r="G13" s="102"/>
      <c r="H13" s="103" t="s">
        <v>37</v>
      </c>
      <c r="I13" s="105" t="s">
        <v>37</v>
      </c>
      <c r="J13" s="107" t="s">
        <v>37</v>
      </c>
      <c r="K13" s="109" t="s">
        <v>17</v>
      </c>
      <c r="L13" s="111" t="s">
        <v>38</v>
      </c>
    </row>
    <row r="14" spans="1:12" x14ac:dyDescent="0.25">
      <c r="A14" s="38">
        <v>11</v>
      </c>
      <c r="B14" s="49" t="s">
        <v>58</v>
      </c>
      <c r="C14" s="40">
        <f>'AC2 B'!R18</f>
        <v>12.733333333333334</v>
      </c>
      <c r="D14" s="41">
        <f t="shared" si="3"/>
        <v>7</v>
      </c>
      <c r="F14" s="113" t="s">
        <v>39</v>
      </c>
      <c r="G14" s="113"/>
      <c r="H14" s="104"/>
      <c r="I14" s="106"/>
      <c r="J14" s="108"/>
      <c r="K14" s="110"/>
      <c r="L14" s="112"/>
    </row>
    <row r="15" spans="1:12" x14ac:dyDescent="0.25">
      <c r="A15" s="38">
        <v>12</v>
      </c>
      <c r="B15" s="39" t="s">
        <v>52</v>
      </c>
      <c r="C15" s="40">
        <f>'AC2 B'!R19</f>
        <v>13.866666666666667</v>
      </c>
      <c r="D15" s="41">
        <f t="shared" si="3"/>
        <v>5</v>
      </c>
      <c r="F15" s="99" t="s">
        <v>71</v>
      </c>
      <c r="G15" s="100" t="s">
        <v>41</v>
      </c>
      <c r="H15" s="124">
        <v>48.883333333333333</v>
      </c>
      <c r="I15" s="124">
        <v>46.6</v>
      </c>
      <c r="J15" s="124">
        <v>45.533333333333331</v>
      </c>
      <c r="K15" s="124">
        <f>SUM(H15:J17)</f>
        <v>141.01666666666665</v>
      </c>
      <c r="L15" s="100">
        <v>1</v>
      </c>
    </row>
    <row r="16" spans="1:12" x14ac:dyDescent="0.25">
      <c r="A16" s="38">
        <v>13</v>
      </c>
      <c r="B16" s="43" t="s">
        <v>53</v>
      </c>
      <c r="C16" s="40">
        <f>'AC2 B'!R20</f>
        <v>15.833333333333332</v>
      </c>
      <c r="D16" s="41">
        <f t="shared" si="3"/>
        <v>1</v>
      </c>
      <c r="F16" s="99"/>
      <c r="G16" s="100"/>
      <c r="H16" s="124"/>
      <c r="I16" s="124"/>
      <c r="J16" s="124"/>
      <c r="K16" s="124"/>
      <c r="L16" s="100"/>
    </row>
    <row r="17" spans="1:12" x14ac:dyDescent="0.25">
      <c r="A17" s="38">
        <v>14</v>
      </c>
      <c r="B17" s="47" t="s">
        <v>54</v>
      </c>
      <c r="C17" s="40">
        <f>'AC2 B'!R21</f>
        <v>14.266666666666667</v>
      </c>
      <c r="D17" s="41">
        <f t="shared" si="3"/>
        <v>4</v>
      </c>
      <c r="F17" s="99"/>
      <c r="G17" s="100"/>
      <c r="H17" s="124"/>
      <c r="I17" s="124"/>
      <c r="J17" s="124"/>
      <c r="K17" s="124"/>
      <c r="L17" s="100"/>
    </row>
    <row r="18" spans="1:12" x14ac:dyDescent="0.25">
      <c r="A18" s="98" t="s">
        <v>0</v>
      </c>
      <c r="B18" s="98"/>
      <c r="C18" s="37" t="s">
        <v>37</v>
      </c>
      <c r="D18" s="37" t="s">
        <v>38</v>
      </c>
      <c r="G18"/>
    </row>
    <row r="19" spans="1:12" ht="15" customHeight="1" x14ac:dyDescent="0.25">
      <c r="A19" s="38">
        <v>15</v>
      </c>
      <c r="B19" s="49" t="s">
        <v>58</v>
      </c>
      <c r="C19" s="40">
        <f>'AC2 B'!R26</f>
        <v>12.183333333333334</v>
      </c>
      <c r="D19" s="41">
        <f>_xlfn.RANK.EQ(C19,$C$19:$C$25,0)</f>
        <v>6</v>
      </c>
      <c r="G19"/>
    </row>
    <row r="20" spans="1:12" x14ac:dyDescent="0.25">
      <c r="A20" s="38">
        <v>16</v>
      </c>
      <c r="B20" s="39" t="s">
        <v>52</v>
      </c>
      <c r="C20" s="40">
        <f>'AC2 B'!R27</f>
        <v>14.25</v>
      </c>
      <c r="D20" s="41">
        <f t="shared" ref="D20:D25" si="4">_xlfn.RANK.EQ(C20,$C$19:$C$25,0)</f>
        <v>5</v>
      </c>
      <c r="G20"/>
    </row>
    <row r="21" spans="1:12" x14ac:dyDescent="0.25">
      <c r="A21" s="38">
        <v>17</v>
      </c>
      <c r="B21" s="43" t="s">
        <v>53</v>
      </c>
      <c r="C21" s="40">
        <f>'AC2 B'!R28</f>
        <v>16.149999999999999</v>
      </c>
      <c r="D21" s="41">
        <f t="shared" si="4"/>
        <v>1</v>
      </c>
      <c r="G21"/>
    </row>
    <row r="22" spans="1:12" x14ac:dyDescent="0.25">
      <c r="A22" s="38">
        <v>18</v>
      </c>
      <c r="B22" s="47" t="s">
        <v>54</v>
      </c>
      <c r="C22" s="40">
        <f>'AC2 B'!R29</f>
        <v>15.000000000000002</v>
      </c>
      <c r="D22" s="41">
        <f t="shared" si="4"/>
        <v>3</v>
      </c>
      <c r="G22"/>
    </row>
    <row r="23" spans="1:12" x14ac:dyDescent="0.25">
      <c r="A23" s="38">
        <v>19</v>
      </c>
      <c r="B23" s="49" t="s">
        <v>55</v>
      </c>
      <c r="C23" s="40">
        <f>'AC2 B'!R30</f>
        <v>11.899999999999999</v>
      </c>
      <c r="D23" s="41">
        <f t="shared" si="4"/>
        <v>7</v>
      </c>
      <c r="G23"/>
    </row>
    <row r="24" spans="1:12" x14ac:dyDescent="0.25">
      <c r="A24" s="38">
        <v>20</v>
      </c>
      <c r="B24" s="51" t="s">
        <v>56</v>
      </c>
      <c r="C24" s="40">
        <f>'AC2 B'!R31</f>
        <v>15.600000000000001</v>
      </c>
      <c r="D24" s="41">
        <f t="shared" si="4"/>
        <v>2</v>
      </c>
    </row>
    <row r="25" spans="1:12" x14ac:dyDescent="0.25">
      <c r="A25" s="38">
        <v>21</v>
      </c>
      <c r="B25" s="52" t="s">
        <v>57</v>
      </c>
      <c r="C25" s="40">
        <f>'AC2 B'!R32</f>
        <v>14.266666666666666</v>
      </c>
      <c r="D25" s="41">
        <f t="shared" si="4"/>
        <v>4</v>
      </c>
    </row>
    <row r="26" spans="1:12" x14ac:dyDescent="0.25">
      <c r="G26"/>
    </row>
    <row r="27" spans="1:12" x14ac:dyDescent="0.25">
      <c r="G27"/>
    </row>
    <row r="28" spans="1:12" x14ac:dyDescent="0.25">
      <c r="G28"/>
    </row>
    <row r="29" spans="1:12" x14ac:dyDescent="0.25">
      <c r="G29"/>
    </row>
  </sheetData>
  <mergeCells count="27">
    <mergeCell ref="A18:B18"/>
    <mergeCell ref="L15:L17"/>
    <mergeCell ref="F15:F17"/>
    <mergeCell ref="G15:G17"/>
    <mergeCell ref="H15:H17"/>
    <mergeCell ref="I15:I17"/>
    <mergeCell ref="J15:J17"/>
    <mergeCell ref="K15:K17"/>
    <mergeCell ref="A1:D1"/>
    <mergeCell ref="F1:L1"/>
    <mergeCell ref="A2:B2"/>
    <mergeCell ref="F2:G2"/>
    <mergeCell ref="H2:H3"/>
    <mergeCell ref="I2:I3"/>
    <mergeCell ref="J2:J3"/>
    <mergeCell ref="K2:K3"/>
    <mergeCell ref="L2:L3"/>
    <mergeCell ref="F3:G3"/>
    <mergeCell ref="A10:B10"/>
    <mergeCell ref="F12:L12"/>
    <mergeCell ref="F13:G13"/>
    <mergeCell ref="H13:H14"/>
    <mergeCell ref="I13:I14"/>
    <mergeCell ref="J13:J14"/>
    <mergeCell ref="K13:K14"/>
    <mergeCell ref="L13:L14"/>
    <mergeCell ref="F14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2D21D-7E8B-4410-A255-EDA59C05D088}">
  <sheetPr>
    <tabColor rgb="FF66FF99"/>
  </sheetPr>
  <dimension ref="A1:V49"/>
  <sheetViews>
    <sheetView topLeftCell="A31" zoomScale="90" zoomScaleNormal="90" workbookViewId="0">
      <selection activeCell="T46" sqref="T46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5" customWidth="1"/>
    <col min="5" max="5" width="10.7109375" customWidth="1"/>
    <col min="6" max="9" width="8.7109375" style="35" customWidth="1"/>
    <col min="10" max="10" width="10.7109375" customWidth="1"/>
    <col min="11" max="11" width="10.7109375" style="36" customWidth="1"/>
    <col min="12" max="15" width="8.7109375" style="35" customWidth="1"/>
    <col min="16" max="17" width="10.7109375" customWidth="1"/>
  </cols>
  <sheetData>
    <row r="1" spans="1:20" x14ac:dyDescent="0.25">
      <c r="A1" s="96" t="s">
        <v>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x14ac:dyDescent="0.25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9" t="s">
        <v>8</v>
      </c>
      <c r="I3" s="7" t="s">
        <v>145</v>
      </c>
      <c r="J3" s="4" t="s">
        <v>9</v>
      </c>
      <c r="K3" s="8" t="s">
        <v>10</v>
      </c>
      <c r="L3" s="9" t="s">
        <v>11</v>
      </c>
      <c r="M3" s="10" t="s">
        <v>12</v>
      </c>
      <c r="N3" s="81" t="s">
        <v>13</v>
      </c>
      <c r="O3" s="11" t="s">
        <v>146</v>
      </c>
      <c r="P3" s="4" t="s">
        <v>14</v>
      </c>
      <c r="Q3" s="4" t="s">
        <v>15</v>
      </c>
      <c r="R3" s="12" t="s">
        <v>16</v>
      </c>
      <c r="S3" s="13" t="s">
        <v>17</v>
      </c>
      <c r="T3" s="12" t="s">
        <v>18</v>
      </c>
    </row>
    <row r="4" spans="1:20" s="57" customFormat="1" x14ac:dyDescent="0.25">
      <c r="A4" s="14">
        <v>1</v>
      </c>
      <c r="B4" s="55" t="s">
        <v>74</v>
      </c>
      <c r="C4" s="16">
        <v>0.8</v>
      </c>
      <c r="D4" s="17">
        <v>2.2999999999999998</v>
      </c>
      <c r="E4" s="18">
        <f t="shared" ref="E4:E7" si="0">SUM(C4:D4)</f>
        <v>3.0999999999999996</v>
      </c>
      <c r="F4" s="19">
        <v>3.4</v>
      </c>
      <c r="G4" s="20">
        <v>4.4000000000000004</v>
      </c>
      <c r="H4" s="80">
        <v>4</v>
      </c>
      <c r="I4" s="21">
        <v>4.4000000000000004</v>
      </c>
      <c r="J4" s="22">
        <f t="shared" ref="J4:J7" si="1">((SUM(F4:I4)-MAX(F4:I4)-MIN(F4:I4))/2)</f>
        <v>4.2000000000000011</v>
      </c>
      <c r="K4" s="56">
        <f t="shared" ref="K4:K7" si="2">(10-J4)</f>
        <v>5.7999999999999989</v>
      </c>
      <c r="L4" s="24">
        <v>6.4</v>
      </c>
      <c r="M4" s="25">
        <v>7</v>
      </c>
      <c r="N4" s="82">
        <v>7.7</v>
      </c>
      <c r="O4" s="26">
        <v>6</v>
      </c>
      <c r="P4" s="22">
        <f t="shared" ref="P4:P7" si="3">((SUM(L4:O4)-MAX(L4:O4)-MIN(L4:O4))/2)</f>
        <v>6.7000000000000011</v>
      </c>
      <c r="Q4" s="22">
        <f>10-P4</f>
        <v>3.2999999999999989</v>
      </c>
      <c r="R4" s="27">
        <f>0.3+0.6</f>
        <v>0.89999999999999991</v>
      </c>
      <c r="S4" s="28">
        <f t="shared" ref="S4:S7" si="4">E4+K4+Q4-R4</f>
        <v>11.299999999999997</v>
      </c>
      <c r="T4" s="29">
        <f>_xlfn.RANK.EQ(S4,$S$4:$S$7,0)</f>
        <v>2</v>
      </c>
    </row>
    <row r="5" spans="1:20" s="57" customFormat="1" x14ac:dyDescent="0.25">
      <c r="A5" s="14">
        <v>2</v>
      </c>
      <c r="B5" s="58" t="s">
        <v>75</v>
      </c>
      <c r="C5" s="16">
        <v>1.6</v>
      </c>
      <c r="D5" s="17">
        <v>1.9</v>
      </c>
      <c r="E5" s="18">
        <f t="shared" si="0"/>
        <v>3.5</v>
      </c>
      <c r="F5" s="19">
        <v>2</v>
      </c>
      <c r="G5" s="20">
        <v>4.5</v>
      </c>
      <c r="H5" s="80">
        <v>4.5</v>
      </c>
      <c r="I5" s="21">
        <v>3.9</v>
      </c>
      <c r="J5" s="22">
        <f t="shared" si="1"/>
        <v>4.2</v>
      </c>
      <c r="K5" s="56">
        <f t="shared" si="2"/>
        <v>5.8</v>
      </c>
      <c r="L5" s="24">
        <v>5.4</v>
      </c>
      <c r="M5" s="25">
        <v>5.4</v>
      </c>
      <c r="N5" s="82">
        <v>5.4</v>
      </c>
      <c r="O5" s="26">
        <v>5.3</v>
      </c>
      <c r="P5" s="22">
        <f t="shared" si="3"/>
        <v>5.4</v>
      </c>
      <c r="Q5" s="22">
        <f t="shared" ref="Q5:Q7" si="5">10-P5</f>
        <v>4.5999999999999996</v>
      </c>
      <c r="R5" s="27">
        <v>0</v>
      </c>
      <c r="S5" s="28">
        <f t="shared" si="4"/>
        <v>13.9</v>
      </c>
      <c r="T5" s="29">
        <f>_xlfn.RANK.EQ(S5,$S$4:$S$7,0)</f>
        <v>1</v>
      </c>
    </row>
    <row r="6" spans="1:20" s="57" customFormat="1" x14ac:dyDescent="0.25">
      <c r="A6" s="14">
        <v>3</v>
      </c>
      <c r="B6" s="59" t="s">
        <v>76</v>
      </c>
      <c r="C6" s="16">
        <v>0.8</v>
      </c>
      <c r="D6" s="17">
        <v>1.3</v>
      </c>
      <c r="E6" s="18">
        <f t="shared" si="0"/>
        <v>2.1</v>
      </c>
      <c r="F6" s="19">
        <v>6.1</v>
      </c>
      <c r="G6" s="20">
        <v>4.4000000000000004</v>
      </c>
      <c r="H6" s="80">
        <v>5</v>
      </c>
      <c r="I6" s="21">
        <v>4.9000000000000004</v>
      </c>
      <c r="J6" s="22">
        <f t="shared" si="1"/>
        <v>4.9499999999999993</v>
      </c>
      <c r="K6" s="56">
        <f t="shared" si="2"/>
        <v>5.0500000000000007</v>
      </c>
      <c r="L6" s="24">
        <v>6.8</v>
      </c>
      <c r="M6" s="25">
        <v>6.6</v>
      </c>
      <c r="N6" s="82">
        <v>6.5</v>
      </c>
      <c r="O6" s="26">
        <v>6.5</v>
      </c>
      <c r="P6" s="22">
        <f t="shared" si="3"/>
        <v>6.5499999999999989</v>
      </c>
      <c r="Q6" s="22">
        <f t="shared" si="5"/>
        <v>3.4500000000000011</v>
      </c>
      <c r="R6" s="27">
        <v>0.3</v>
      </c>
      <c r="S6" s="28">
        <f t="shared" si="4"/>
        <v>10.3</v>
      </c>
      <c r="T6" s="29">
        <f>_xlfn.RANK.EQ(S6,$S$4:$S$7,0)</f>
        <v>3</v>
      </c>
    </row>
    <row r="7" spans="1:20" s="57" customFormat="1" x14ac:dyDescent="0.25">
      <c r="A7" s="14">
        <v>4</v>
      </c>
      <c r="B7" s="60" t="s">
        <v>77</v>
      </c>
      <c r="C7" s="16">
        <v>0.7</v>
      </c>
      <c r="D7" s="17">
        <v>0.7</v>
      </c>
      <c r="E7" s="18">
        <f t="shared" si="0"/>
        <v>1.4</v>
      </c>
      <c r="F7" s="19">
        <v>4.4000000000000004</v>
      </c>
      <c r="G7" s="20">
        <v>5</v>
      </c>
      <c r="H7" s="80">
        <v>3.2</v>
      </c>
      <c r="I7" s="21">
        <v>5.9</v>
      </c>
      <c r="J7" s="22">
        <f t="shared" si="1"/>
        <v>4.6999999999999993</v>
      </c>
      <c r="K7" s="56">
        <f t="shared" si="2"/>
        <v>5.3000000000000007</v>
      </c>
      <c r="L7" s="24">
        <v>7.1</v>
      </c>
      <c r="M7" s="25">
        <v>6.9</v>
      </c>
      <c r="N7" s="82">
        <v>6.4</v>
      </c>
      <c r="O7" s="26">
        <v>6.2</v>
      </c>
      <c r="P7" s="22">
        <f t="shared" si="3"/>
        <v>6.65</v>
      </c>
      <c r="Q7" s="22">
        <f t="shared" si="5"/>
        <v>3.3499999999999996</v>
      </c>
      <c r="R7" s="27">
        <v>0.3</v>
      </c>
      <c r="S7" s="28">
        <f t="shared" si="4"/>
        <v>9.75</v>
      </c>
      <c r="T7" s="29">
        <f>_xlfn.RANK.EQ(S7,$S$4:$S$7,0)</f>
        <v>4</v>
      </c>
    </row>
    <row r="9" spans="1:20" x14ac:dyDescent="0.25">
      <c r="A9" s="96" t="s">
        <v>78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x14ac:dyDescent="0.25">
      <c r="A10" s="97" t="s">
        <v>60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60" x14ac:dyDescent="0.25">
      <c r="A11" s="1" t="s">
        <v>1</v>
      </c>
      <c r="B11" s="1" t="s">
        <v>2</v>
      </c>
      <c r="C11" s="2" t="s">
        <v>3</v>
      </c>
      <c r="D11" s="3" t="s">
        <v>4</v>
      </c>
      <c r="E11" s="4" t="s">
        <v>5</v>
      </c>
      <c r="F11" s="5" t="s">
        <v>6</v>
      </c>
      <c r="G11" s="6" t="s">
        <v>7</v>
      </c>
      <c r="H11" s="79" t="s">
        <v>8</v>
      </c>
      <c r="I11" s="7" t="s">
        <v>145</v>
      </c>
      <c r="J11" s="4" t="s">
        <v>9</v>
      </c>
      <c r="K11" s="8" t="s">
        <v>10</v>
      </c>
      <c r="L11" s="9" t="s">
        <v>11</v>
      </c>
      <c r="M11" s="10" t="s">
        <v>12</v>
      </c>
      <c r="N11" s="81" t="s">
        <v>13</v>
      </c>
      <c r="O11" s="11" t="s">
        <v>146</v>
      </c>
      <c r="P11" s="4" t="s">
        <v>14</v>
      </c>
      <c r="Q11" s="4" t="s">
        <v>15</v>
      </c>
      <c r="R11" s="12" t="s">
        <v>16</v>
      </c>
      <c r="S11" s="13" t="s">
        <v>17</v>
      </c>
      <c r="T11" s="12" t="s">
        <v>18</v>
      </c>
    </row>
    <row r="12" spans="1:20" x14ac:dyDescent="0.25">
      <c r="A12" s="14">
        <v>5</v>
      </c>
      <c r="B12" s="55" t="s">
        <v>79</v>
      </c>
      <c r="C12" s="16">
        <v>1.3</v>
      </c>
      <c r="D12" s="17">
        <v>2.1</v>
      </c>
      <c r="E12" s="18">
        <f t="shared" ref="E12:E13" si="6">SUM(C12:D12)</f>
        <v>3.4000000000000004</v>
      </c>
      <c r="F12" s="19">
        <v>6.9</v>
      </c>
      <c r="G12" s="20">
        <v>4.4000000000000004</v>
      </c>
      <c r="H12" s="80">
        <v>4.7</v>
      </c>
      <c r="I12" s="21">
        <v>5.3</v>
      </c>
      <c r="J12" s="22">
        <f t="shared" ref="J12:J13" si="7">((SUM(F12:I12)-MAX(F12:I12)-MIN(F12:I12))/2)</f>
        <v>5</v>
      </c>
      <c r="K12" s="56">
        <f t="shared" ref="K12:K13" si="8">(10-J12)</f>
        <v>5</v>
      </c>
      <c r="L12" s="24">
        <v>7.4</v>
      </c>
      <c r="M12" s="25">
        <v>7.5</v>
      </c>
      <c r="N12" s="82">
        <v>6.6</v>
      </c>
      <c r="O12" s="26">
        <v>7.3</v>
      </c>
      <c r="P12" s="22">
        <f t="shared" ref="P12:P13" si="9">((SUM(L12:O12)-MAX(L12:O12)-MIN(L12:O12))/2)</f>
        <v>7.3500000000000005</v>
      </c>
      <c r="Q12" s="22">
        <f>10-P12</f>
        <v>2.6499999999999995</v>
      </c>
      <c r="R12" s="27">
        <v>0</v>
      </c>
      <c r="S12" s="28">
        <f t="shared" ref="S12:S13" si="10">E12+K12+Q12-R12</f>
        <v>11.05</v>
      </c>
      <c r="T12" s="29">
        <v>1</v>
      </c>
    </row>
    <row r="13" spans="1:20" x14ac:dyDescent="0.25">
      <c r="A13" s="14">
        <v>6</v>
      </c>
      <c r="B13" s="58" t="s">
        <v>82</v>
      </c>
      <c r="C13" s="16">
        <v>1</v>
      </c>
      <c r="D13" s="17">
        <v>1.2</v>
      </c>
      <c r="E13" s="18">
        <f t="shared" si="6"/>
        <v>2.2000000000000002</v>
      </c>
      <c r="F13" s="19">
        <v>5.0999999999999996</v>
      </c>
      <c r="G13" s="20">
        <v>4.5999999999999996</v>
      </c>
      <c r="H13" s="80">
        <v>4.5</v>
      </c>
      <c r="I13" s="21">
        <v>4.2</v>
      </c>
      <c r="J13" s="22">
        <f t="shared" si="7"/>
        <v>4.5499999999999989</v>
      </c>
      <c r="K13" s="56">
        <f t="shared" si="8"/>
        <v>5.4500000000000011</v>
      </c>
      <c r="L13" s="24">
        <v>7.1</v>
      </c>
      <c r="M13" s="25">
        <v>7</v>
      </c>
      <c r="N13" s="82">
        <v>6.9</v>
      </c>
      <c r="O13" s="26">
        <v>5.8</v>
      </c>
      <c r="P13" s="22">
        <f t="shared" si="9"/>
        <v>6.9500000000000011</v>
      </c>
      <c r="Q13" s="22">
        <f t="shared" ref="Q13" si="11">10-P13</f>
        <v>3.0499999999999989</v>
      </c>
      <c r="R13" s="27">
        <v>0.3</v>
      </c>
      <c r="S13" s="28">
        <f t="shared" si="10"/>
        <v>10.399999999999999</v>
      </c>
      <c r="T13" s="29">
        <v>2</v>
      </c>
    </row>
    <row r="14" spans="1:20" x14ac:dyDescent="0.25">
      <c r="C14"/>
      <c r="D14"/>
      <c r="F14"/>
      <c r="G14"/>
      <c r="H14"/>
      <c r="I14"/>
      <c r="K14"/>
      <c r="L14"/>
      <c r="M14"/>
      <c r="N14"/>
      <c r="O14"/>
    </row>
    <row r="15" spans="1:20" x14ac:dyDescent="0.25">
      <c r="A15" s="96" t="s">
        <v>80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x14ac:dyDescent="0.25">
      <c r="A16" s="97" t="s">
        <v>59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2" ht="60" x14ac:dyDescent="0.25">
      <c r="A17" s="1" t="s">
        <v>1</v>
      </c>
      <c r="B17" s="1" t="s">
        <v>2</v>
      </c>
      <c r="C17" s="2" t="s">
        <v>3</v>
      </c>
      <c r="D17" s="3" t="s">
        <v>4</v>
      </c>
      <c r="E17" s="4" t="s">
        <v>5</v>
      </c>
      <c r="F17" s="5" t="s">
        <v>6</v>
      </c>
      <c r="G17" s="6" t="s">
        <v>7</v>
      </c>
      <c r="H17" s="79" t="s">
        <v>8</v>
      </c>
      <c r="I17" s="7" t="s">
        <v>145</v>
      </c>
      <c r="J17" s="4" t="s">
        <v>9</v>
      </c>
      <c r="K17" s="8" t="s">
        <v>10</v>
      </c>
      <c r="L17" s="9" t="s">
        <v>11</v>
      </c>
      <c r="M17" s="10" t="s">
        <v>12</v>
      </c>
      <c r="N17" s="81" t="s">
        <v>13</v>
      </c>
      <c r="O17" s="11" t="s">
        <v>146</v>
      </c>
      <c r="P17" s="4" t="s">
        <v>14</v>
      </c>
      <c r="Q17" s="4" t="s">
        <v>15</v>
      </c>
      <c r="R17" s="12" t="s">
        <v>16</v>
      </c>
      <c r="S17" s="13" t="s">
        <v>17</v>
      </c>
      <c r="T17" s="12" t="s">
        <v>18</v>
      </c>
    </row>
    <row r="18" spans="1:22" x14ac:dyDescent="0.25">
      <c r="A18" s="14">
        <v>7</v>
      </c>
      <c r="B18" s="55" t="s">
        <v>81</v>
      </c>
      <c r="C18" s="16">
        <v>0.2</v>
      </c>
      <c r="D18" s="17">
        <v>3.1</v>
      </c>
      <c r="E18" s="18">
        <f t="shared" ref="E18" si="12">SUM(C18:D18)</f>
        <v>3.3000000000000003</v>
      </c>
      <c r="F18" s="19">
        <v>4.0999999999999996</v>
      </c>
      <c r="G18" s="20">
        <v>3.7</v>
      </c>
      <c r="H18" s="80">
        <v>3.7</v>
      </c>
      <c r="I18" s="21">
        <v>2</v>
      </c>
      <c r="J18" s="22">
        <f t="shared" ref="J18" si="13">((SUM(F18:I18)-MAX(F18:I18)-MIN(F18:I18))/2)</f>
        <v>3.7</v>
      </c>
      <c r="K18" s="56">
        <f t="shared" ref="K18" si="14">(10-J18)</f>
        <v>6.3</v>
      </c>
      <c r="L18" s="24">
        <v>4.5999999999999996</v>
      </c>
      <c r="M18" s="25">
        <v>3.5</v>
      </c>
      <c r="N18" s="82">
        <v>3.5</v>
      </c>
      <c r="O18" s="26">
        <v>3.1</v>
      </c>
      <c r="P18" s="22">
        <f t="shared" ref="P18" si="15">AVERAGE(L18:O18)</f>
        <v>3.6749999999999998</v>
      </c>
      <c r="Q18" s="22">
        <f>10-P18</f>
        <v>6.3250000000000002</v>
      </c>
      <c r="R18" s="27">
        <v>0</v>
      </c>
      <c r="S18" s="28">
        <f t="shared" ref="S18" si="16">E18+K18+Q18-R18</f>
        <v>15.925000000000001</v>
      </c>
      <c r="T18" s="29">
        <v>1</v>
      </c>
    </row>
    <row r="19" spans="1:22" x14ac:dyDescent="0.25">
      <c r="C19"/>
      <c r="D19"/>
      <c r="F19"/>
      <c r="G19"/>
      <c r="H19"/>
      <c r="I19"/>
      <c r="K19"/>
      <c r="L19"/>
      <c r="M19"/>
      <c r="N19"/>
      <c r="O19"/>
    </row>
    <row r="20" spans="1:22" x14ac:dyDescent="0.25">
      <c r="A20" s="96" t="s">
        <v>73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2" x14ac:dyDescent="0.25">
      <c r="A21" s="97" t="s">
        <v>19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2" ht="60" x14ac:dyDescent="0.25">
      <c r="A22" s="1" t="s">
        <v>1</v>
      </c>
      <c r="B22" s="1" t="s">
        <v>2</v>
      </c>
      <c r="C22" s="2" t="s">
        <v>3</v>
      </c>
      <c r="D22" s="3" t="s">
        <v>4</v>
      </c>
      <c r="E22" s="4" t="s">
        <v>5</v>
      </c>
      <c r="F22" s="5" t="s">
        <v>6</v>
      </c>
      <c r="G22" s="6" t="s">
        <v>7</v>
      </c>
      <c r="H22" s="79" t="s">
        <v>8</v>
      </c>
      <c r="I22" s="7" t="s">
        <v>145</v>
      </c>
      <c r="J22" s="4" t="s">
        <v>9</v>
      </c>
      <c r="K22" s="8" t="s">
        <v>10</v>
      </c>
      <c r="L22" s="9" t="s">
        <v>11</v>
      </c>
      <c r="M22" s="10" t="s">
        <v>12</v>
      </c>
      <c r="N22" s="81" t="s">
        <v>13</v>
      </c>
      <c r="O22" s="11" t="s">
        <v>146</v>
      </c>
      <c r="P22" s="4" t="s">
        <v>14</v>
      </c>
      <c r="Q22" s="4" t="s">
        <v>15</v>
      </c>
      <c r="R22" s="12" t="s">
        <v>16</v>
      </c>
      <c r="S22" s="13" t="s">
        <v>17</v>
      </c>
      <c r="T22" s="12" t="s">
        <v>18</v>
      </c>
    </row>
    <row r="23" spans="1:22" x14ac:dyDescent="0.25">
      <c r="A23" s="14">
        <v>8</v>
      </c>
      <c r="B23" s="55" t="s">
        <v>74</v>
      </c>
      <c r="C23" s="16">
        <v>1.1000000000000001</v>
      </c>
      <c r="D23" s="17">
        <v>3.2</v>
      </c>
      <c r="E23" s="18">
        <f t="shared" ref="E23:E26" si="17">SUM(C23:D23)</f>
        <v>4.3000000000000007</v>
      </c>
      <c r="F23" s="19">
        <v>3.4</v>
      </c>
      <c r="G23" s="20">
        <v>3.8</v>
      </c>
      <c r="H23" s="80">
        <v>4.4000000000000004</v>
      </c>
      <c r="I23" s="21">
        <v>2.8</v>
      </c>
      <c r="J23" s="22">
        <f t="shared" ref="J23" si="18">((SUM(F23:I23)-MAX(F23:I23)-MIN(F23:I23))/2)</f>
        <v>3.5999999999999992</v>
      </c>
      <c r="K23" s="56">
        <f t="shared" ref="K23" si="19">(10-J23)</f>
        <v>6.4</v>
      </c>
      <c r="L23" s="24">
        <v>5.6</v>
      </c>
      <c r="M23" s="25">
        <v>5.5</v>
      </c>
      <c r="N23" s="82">
        <v>6.6</v>
      </c>
      <c r="O23" s="26">
        <v>5.3</v>
      </c>
      <c r="P23" s="22">
        <f t="shared" ref="P23:P26" si="20">((SUM(L23:O23)-MAX(L23:O23)-MIN(L23:O23))/2)</f>
        <v>5.5499999999999989</v>
      </c>
      <c r="Q23" s="22">
        <f>10-P23</f>
        <v>4.4500000000000011</v>
      </c>
      <c r="R23" s="27">
        <v>0</v>
      </c>
      <c r="S23" s="28">
        <f t="shared" ref="S23:S26" si="21">E23+K23+Q23-R23</f>
        <v>15.150000000000002</v>
      </c>
      <c r="T23" s="29">
        <f>_xlfn.RANK.EQ(S23,$S$23:$S$26,0)</f>
        <v>2</v>
      </c>
      <c r="U23">
        <v>14.95</v>
      </c>
      <c r="V23" t="s">
        <v>187</v>
      </c>
    </row>
    <row r="24" spans="1:22" x14ac:dyDescent="0.25">
      <c r="A24" s="14">
        <v>9</v>
      </c>
      <c r="B24" s="58" t="s">
        <v>75</v>
      </c>
      <c r="C24" s="16">
        <v>2</v>
      </c>
      <c r="D24" s="17">
        <v>3.2</v>
      </c>
      <c r="E24" s="18">
        <f t="shared" si="17"/>
        <v>5.2</v>
      </c>
      <c r="F24" s="19">
        <v>4.7</v>
      </c>
      <c r="G24" s="20">
        <v>4.0999999999999996</v>
      </c>
      <c r="H24" s="80">
        <v>3.6</v>
      </c>
      <c r="I24" s="21">
        <v>4</v>
      </c>
      <c r="J24" s="22">
        <f t="shared" ref="J24:J26" si="22">((SUM(F24:I24)-MAX(F24:I24)-MIN(F24:I24))/2)</f>
        <v>4.05</v>
      </c>
      <c r="K24" s="56">
        <f t="shared" ref="K24:K26" si="23">(10-J24)</f>
        <v>5.95</v>
      </c>
      <c r="L24" s="24">
        <v>5.9</v>
      </c>
      <c r="M24" s="25">
        <v>5.3</v>
      </c>
      <c r="N24" s="82">
        <v>5</v>
      </c>
      <c r="O24" s="26">
        <v>5.0999999999999996</v>
      </c>
      <c r="P24" s="22">
        <f t="shared" si="20"/>
        <v>5.1999999999999984</v>
      </c>
      <c r="Q24" s="22">
        <f t="shared" ref="Q24:Q26" si="24">10-P24</f>
        <v>4.8000000000000016</v>
      </c>
      <c r="R24" s="27">
        <v>0</v>
      </c>
      <c r="S24" s="28">
        <f t="shared" si="21"/>
        <v>15.950000000000003</v>
      </c>
      <c r="T24" s="29">
        <f t="shared" ref="T24:T26" si="25">_xlfn.RANK.EQ(S24,$S$23:$S$26,0)</f>
        <v>1</v>
      </c>
      <c r="U24">
        <v>15.83</v>
      </c>
    </row>
    <row r="25" spans="1:22" x14ac:dyDescent="0.25">
      <c r="A25" s="14">
        <v>10</v>
      </c>
      <c r="B25" s="59" t="s">
        <v>76</v>
      </c>
      <c r="C25" s="16">
        <v>1.1000000000000001</v>
      </c>
      <c r="D25" s="17">
        <v>2.1</v>
      </c>
      <c r="E25" s="18">
        <f t="shared" si="17"/>
        <v>3.2</v>
      </c>
      <c r="F25" s="19">
        <v>6.6</v>
      </c>
      <c r="G25" s="20">
        <v>6.6</v>
      </c>
      <c r="H25" s="80">
        <v>6</v>
      </c>
      <c r="I25" s="21">
        <v>4.7</v>
      </c>
      <c r="J25" s="22">
        <f t="shared" si="22"/>
        <v>6.2999999999999989</v>
      </c>
      <c r="K25" s="56">
        <f t="shared" si="23"/>
        <v>3.7000000000000011</v>
      </c>
      <c r="L25" s="24">
        <v>6.8</v>
      </c>
      <c r="M25" s="25">
        <v>7.1</v>
      </c>
      <c r="N25" s="91">
        <v>7.3</v>
      </c>
      <c r="O25" s="90">
        <v>6.3</v>
      </c>
      <c r="P25" s="22">
        <f t="shared" si="20"/>
        <v>6.9499999999999993</v>
      </c>
      <c r="Q25" s="22">
        <f t="shared" si="24"/>
        <v>3.0500000000000007</v>
      </c>
      <c r="R25" s="27">
        <v>0</v>
      </c>
      <c r="S25" s="28">
        <f t="shared" si="21"/>
        <v>9.9500000000000028</v>
      </c>
      <c r="T25" s="29">
        <f t="shared" si="25"/>
        <v>4</v>
      </c>
      <c r="U25">
        <v>10.029999999999999</v>
      </c>
    </row>
    <row r="26" spans="1:22" x14ac:dyDescent="0.25">
      <c r="A26" s="14">
        <v>11</v>
      </c>
      <c r="B26" s="60" t="s">
        <v>77</v>
      </c>
      <c r="C26" s="16">
        <v>1.3</v>
      </c>
      <c r="D26" s="17">
        <v>3.4</v>
      </c>
      <c r="E26" s="18">
        <f t="shared" si="17"/>
        <v>4.7</v>
      </c>
      <c r="F26" s="19">
        <v>5.3</v>
      </c>
      <c r="G26" s="20">
        <v>4.7</v>
      </c>
      <c r="H26" s="80">
        <v>4.7</v>
      </c>
      <c r="I26" s="21">
        <v>4.9000000000000004</v>
      </c>
      <c r="J26" s="22">
        <f t="shared" si="22"/>
        <v>4.8000000000000007</v>
      </c>
      <c r="K26" s="56">
        <f t="shared" si="23"/>
        <v>5.1999999999999993</v>
      </c>
      <c r="L26" s="24">
        <v>7.5</v>
      </c>
      <c r="M26" s="25">
        <v>7</v>
      </c>
      <c r="N26" s="82">
        <v>6.7</v>
      </c>
      <c r="O26" s="26">
        <v>7.1</v>
      </c>
      <c r="P26" s="22">
        <f t="shared" si="20"/>
        <v>7.0499999999999989</v>
      </c>
      <c r="Q26" s="22">
        <f t="shared" si="24"/>
        <v>2.9500000000000011</v>
      </c>
      <c r="R26" s="27">
        <v>0</v>
      </c>
      <c r="S26" s="28">
        <f t="shared" si="21"/>
        <v>12.85</v>
      </c>
      <c r="T26" s="29">
        <f t="shared" si="25"/>
        <v>3</v>
      </c>
      <c r="U26">
        <v>12.83</v>
      </c>
    </row>
    <row r="28" spans="1:22" x14ac:dyDescent="0.25">
      <c r="A28" s="96" t="s">
        <v>78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2" x14ac:dyDescent="0.25">
      <c r="A29" s="97" t="s">
        <v>19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2" ht="60" x14ac:dyDescent="0.25">
      <c r="A30" s="1" t="s">
        <v>1</v>
      </c>
      <c r="B30" s="1" t="s">
        <v>2</v>
      </c>
      <c r="C30" s="2" t="s">
        <v>3</v>
      </c>
      <c r="D30" s="3" t="s">
        <v>4</v>
      </c>
      <c r="E30" s="4" t="s">
        <v>5</v>
      </c>
      <c r="F30" s="5" t="s">
        <v>6</v>
      </c>
      <c r="G30" s="6" t="s">
        <v>7</v>
      </c>
      <c r="H30" s="79" t="s">
        <v>8</v>
      </c>
      <c r="I30" s="7" t="s">
        <v>145</v>
      </c>
      <c r="J30" s="4" t="s">
        <v>9</v>
      </c>
      <c r="K30" s="8" t="s">
        <v>10</v>
      </c>
      <c r="L30" s="9" t="s">
        <v>11</v>
      </c>
      <c r="M30" s="10" t="s">
        <v>12</v>
      </c>
      <c r="N30" s="81" t="s">
        <v>13</v>
      </c>
      <c r="O30" s="11" t="s">
        <v>146</v>
      </c>
      <c r="P30" s="4" t="s">
        <v>14</v>
      </c>
      <c r="Q30" s="4" t="s">
        <v>15</v>
      </c>
      <c r="R30" s="12" t="s">
        <v>16</v>
      </c>
      <c r="S30" s="13" t="s">
        <v>17</v>
      </c>
      <c r="T30" s="12" t="s">
        <v>18</v>
      </c>
    </row>
    <row r="31" spans="1:22" x14ac:dyDescent="0.25">
      <c r="A31" s="14">
        <v>12</v>
      </c>
      <c r="B31" s="55" t="s">
        <v>79</v>
      </c>
      <c r="C31" s="16">
        <v>0.5</v>
      </c>
      <c r="D31" s="17">
        <v>1.6</v>
      </c>
      <c r="E31" s="18">
        <f t="shared" ref="E31:E32" si="26">SUM(C31:D31)</f>
        <v>2.1</v>
      </c>
      <c r="F31" s="19">
        <v>7.1</v>
      </c>
      <c r="G31" s="20">
        <v>6.6</v>
      </c>
      <c r="H31" s="80">
        <v>6</v>
      </c>
      <c r="I31" s="21">
        <v>4.5999999999999996</v>
      </c>
      <c r="J31" s="22">
        <f t="shared" ref="J31:J32" si="27">((SUM(F31:I31)-MAX(F31:I31)-MIN(F31:I31))/2)</f>
        <v>6.299999999999998</v>
      </c>
      <c r="K31" s="56">
        <f t="shared" ref="K31:K32" si="28">(10-J31)</f>
        <v>3.700000000000002</v>
      </c>
      <c r="L31" s="24">
        <v>8</v>
      </c>
      <c r="M31" s="25">
        <v>7.6</v>
      </c>
      <c r="N31" s="82">
        <v>7.4</v>
      </c>
      <c r="O31" s="26">
        <v>6.3</v>
      </c>
      <c r="P31" s="22">
        <f t="shared" ref="P31:P32" si="29">((SUM(L31:O31)-MAX(L31:O31)-MIN(L31:O31))/2)</f>
        <v>7.5</v>
      </c>
      <c r="Q31" s="22">
        <f>10-P31</f>
        <v>2.5</v>
      </c>
      <c r="R31" s="27">
        <v>0.3</v>
      </c>
      <c r="S31" s="28">
        <f t="shared" ref="S31:S32" si="30">E31+K31+Q31-R31</f>
        <v>8.0000000000000018</v>
      </c>
      <c r="T31" s="29">
        <f>_xlfn.RANK.EQ(S31,$S$31:$S$32,0)</f>
        <v>1</v>
      </c>
    </row>
    <row r="32" spans="1:22" x14ac:dyDescent="0.25">
      <c r="A32" s="14">
        <v>13</v>
      </c>
      <c r="B32" s="58" t="s">
        <v>82</v>
      </c>
      <c r="C32" s="16">
        <v>0.8</v>
      </c>
      <c r="D32" s="17">
        <v>1.4</v>
      </c>
      <c r="E32" s="18">
        <f t="shared" si="26"/>
        <v>2.2000000000000002</v>
      </c>
      <c r="F32" s="19">
        <v>6.8</v>
      </c>
      <c r="G32" s="20">
        <v>5.9</v>
      </c>
      <c r="H32" s="80">
        <v>5.6</v>
      </c>
      <c r="I32" s="21">
        <v>4.7</v>
      </c>
      <c r="J32" s="22">
        <f t="shared" si="27"/>
        <v>5.7499999999999982</v>
      </c>
      <c r="K32" s="56">
        <f t="shared" si="28"/>
        <v>4.2500000000000018</v>
      </c>
      <c r="L32" s="24">
        <v>8.6</v>
      </c>
      <c r="M32" s="25">
        <v>9.1</v>
      </c>
      <c r="N32" s="82">
        <v>7.6</v>
      </c>
      <c r="O32" s="26">
        <v>9.8000000000000007</v>
      </c>
      <c r="P32" s="22">
        <f t="shared" si="29"/>
        <v>8.8499999999999979</v>
      </c>
      <c r="Q32" s="22">
        <f t="shared" ref="Q32" si="31">10-P32</f>
        <v>1.1500000000000021</v>
      </c>
      <c r="R32" s="27">
        <f>0.3+0.3</f>
        <v>0.6</v>
      </c>
      <c r="S32" s="28">
        <f t="shared" si="30"/>
        <v>7.0000000000000044</v>
      </c>
      <c r="T32" s="29">
        <f>_xlfn.RANK.EQ(S32,$S$31:$S$32,0)</f>
        <v>2</v>
      </c>
    </row>
    <row r="33" spans="1:20" x14ac:dyDescent="0.25">
      <c r="C33"/>
      <c r="D33"/>
      <c r="F33"/>
      <c r="G33"/>
      <c r="H33"/>
      <c r="I33"/>
      <c r="K33"/>
      <c r="L33"/>
      <c r="M33"/>
      <c r="N33"/>
      <c r="O33"/>
    </row>
    <row r="34" spans="1:20" x14ac:dyDescent="0.25">
      <c r="A34" s="96" t="s">
        <v>80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x14ac:dyDescent="0.25">
      <c r="A35" s="97" t="s">
        <v>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60" x14ac:dyDescent="0.25">
      <c r="A36" s="1" t="s">
        <v>1</v>
      </c>
      <c r="B36" s="1" t="s">
        <v>2</v>
      </c>
      <c r="C36" s="2" t="s">
        <v>3</v>
      </c>
      <c r="D36" s="3" t="s">
        <v>4</v>
      </c>
      <c r="E36" s="4" t="s">
        <v>5</v>
      </c>
      <c r="F36" s="5" t="s">
        <v>6</v>
      </c>
      <c r="G36" s="6" t="s">
        <v>7</v>
      </c>
      <c r="H36" s="79" t="s">
        <v>8</v>
      </c>
      <c r="I36" s="7" t="s">
        <v>145</v>
      </c>
      <c r="J36" s="4" t="s">
        <v>9</v>
      </c>
      <c r="K36" s="8" t="s">
        <v>10</v>
      </c>
      <c r="L36" s="9" t="s">
        <v>11</v>
      </c>
      <c r="M36" s="10" t="s">
        <v>12</v>
      </c>
      <c r="N36" s="81" t="s">
        <v>13</v>
      </c>
      <c r="O36" s="11" t="s">
        <v>146</v>
      </c>
      <c r="P36" s="4" t="s">
        <v>14</v>
      </c>
      <c r="Q36" s="4" t="s">
        <v>15</v>
      </c>
      <c r="R36" s="12" t="s">
        <v>16</v>
      </c>
      <c r="S36" s="13" t="s">
        <v>17</v>
      </c>
      <c r="T36" s="12" t="s">
        <v>18</v>
      </c>
    </row>
    <row r="37" spans="1:20" x14ac:dyDescent="0.25">
      <c r="A37" s="14">
        <v>14</v>
      </c>
      <c r="B37" s="55" t="s">
        <v>81</v>
      </c>
      <c r="C37" s="16">
        <v>0.8</v>
      </c>
      <c r="D37" s="17">
        <v>1</v>
      </c>
      <c r="E37" s="18">
        <f t="shared" ref="E37" si="32">SUM(C37:D37)</f>
        <v>1.8</v>
      </c>
      <c r="F37" s="19">
        <v>4.7</v>
      </c>
      <c r="G37" s="20">
        <v>5.9</v>
      </c>
      <c r="H37" s="80">
        <v>5.3</v>
      </c>
      <c r="I37" s="21">
        <v>5.6</v>
      </c>
      <c r="J37" s="22">
        <f t="shared" ref="J37" si="33">((SUM(F37:I37)-MAX(F37:I37)-MIN(F37:I37))/2)</f>
        <v>5.4499999999999993</v>
      </c>
      <c r="K37" s="56">
        <f t="shared" ref="K37" si="34">(10-J37)</f>
        <v>4.5500000000000007</v>
      </c>
      <c r="L37" s="24">
        <v>5.3</v>
      </c>
      <c r="M37" s="25">
        <v>5.5</v>
      </c>
      <c r="N37" s="82">
        <v>5.8</v>
      </c>
      <c r="O37" s="26">
        <v>5.7</v>
      </c>
      <c r="P37" s="22">
        <f t="shared" ref="P37" si="35">((SUM(L37:O37)-MAX(L37:O37)-MIN(L37:O37))/2)</f>
        <v>5.6</v>
      </c>
      <c r="Q37" s="22">
        <f>10-P37</f>
        <v>4.4000000000000004</v>
      </c>
      <c r="R37" s="27">
        <v>0.3</v>
      </c>
      <c r="S37" s="28">
        <f t="shared" ref="S37" si="36">E37+K37+Q37-R37</f>
        <v>10.45</v>
      </c>
      <c r="T37" s="29">
        <v>1</v>
      </c>
    </row>
    <row r="38" spans="1:20" x14ac:dyDescent="0.25">
      <c r="C38"/>
      <c r="D38"/>
      <c r="F38"/>
      <c r="G38"/>
      <c r="H38"/>
      <c r="I38"/>
      <c r="K38"/>
      <c r="L38"/>
      <c r="M38"/>
      <c r="N38"/>
      <c r="O38"/>
    </row>
    <row r="39" spans="1:20" x14ac:dyDescent="0.25">
      <c r="A39" s="96" t="s">
        <v>84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x14ac:dyDescent="0.25">
      <c r="A40" s="97" t="s">
        <v>60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60" x14ac:dyDescent="0.25">
      <c r="A41" s="1" t="s">
        <v>1</v>
      </c>
      <c r="B41" s="1" t="s">
        <v>2</v>
      </c>
      <c r="C41" s="2" t="s">
        <v>3</v>
      </c>
      <c r="D41" s="3" t="s">
        <v>4</v>
      </c>
      <c r="E41" s="4" t="s">
        <v>5</v>
      </c>
      <c r="F41" s="5" t="s">
        <v>6</v>
      </c>
      <c r="G41" s="6" t="s">
        <v>7</v>
      </c>
      <c r="H41" s="79" t="s">
        <v>8</v>
      </c>
      <c r="I41" s="7" t="s">
        <v>145</v>
      </c>
      <c r="J41" s="4" t="s">
        <v>9</v>
      </c>
      <c r="K41" s="8" t="s">
        <v>10</v>
      </c>
      <c r="L41" s="9" t="s">
        <v>11</v>
      </c>
      <c r="M41" s="10" t="s">
        <v>12</v>
      </c>
      <c r="N41" s="81" t="s">
        <v>13</v>
      </c>
      <c r="O41" s="11" t="s">
        <v>146</v>
      </c>
      <c r="P41" s="4" t="s">
        <v>14</v>
      </c>
      <c r="Q41" s="4" t="s">
        <v>15</v>
      </c>
      <c r="R41" s="12" t="s">
        <v>16</v>
      </c>
      <c r="S41" s="13" t="s">
        <v>17</v>
      </c>
      <c r="T41" s="12" t="s">
        <v>18</v>
      </c>
    </row>
    <row r="42" spans="1:20" x14ac:dyDescent="0.25">
      <c r="A42" s="14">
        <v>15</v>
      </c>
      <c r="B42" s="55" t="s">
        <v>83</v>
      </c>
      <c r="C42" s="16">
        <v>0.9</v>
      </c>
      <c r="D42" s="17">
        <v>1.1000000000000001</v>
      </c>
      <c r="E42" s="18">
        <f t="shared" ref="E42" si="37">SUM(C42:D42)</f>
        <v>2</v>
      </c>
      <c r="F42" s="19">
        <v>5.3</v>
      </c>
      <c r="G42" s="20">
        <v>4.9000000000000004</v>
      </c>
      <c r="H42" s="80">
        <v>4.4000000000000004</v>
      </c>
      <c r="I42" s="21">
        <v>4.2</v>
      </c>
      <c r="J42" s="22">
        <f t="shared" ref="J42" si="38">((SUM(F42:I42)-MAX(F42:I42)-MIN(F42:I42))/2)</f>
        <v>4.6500000000000004</v>
      </c>
      <c r="K42" s="56">
        <f t="shared" ref="K42" si="39">(10-J42)</f>
        <v>5.35</v>
      </c>
      <c r="L42" s="24">
        <v>4.8</v>
      </c>
      <c r="M42" s="25">
        <v>4.4000000000000004</v>
      </c>
      <c r="N42" s="82">
        <v>4.8</v>
      </c>
      <c r="O42" s="26">
        <v>4.3</v>
      </c>
      <c r="P42" s="22">
        <f t="shared" ref="P42" si="40">((SUM(L42:O42)-MAX(L42:O42)-MIN(L42:O42))/2)</f>
        <v>4.5999999999999996</v>
      </c>
      <c r="Q42" s="22">
        <f>10-P42</f>
        <v>5.4</v>
      </c>
      <c r="R42" s="27">
        <v>0</v>
      </c>
      <c r="S42" s="28">
        <f t="shared" ref="S42" si="41">E42+K42+Q42-R42</f>
        <v>12.75</v>
      </c>
      <c r="T42" s="29">
        <v>1</v>
      </c>
    </row>
    <row r="44" spans="1:20" x14ac:dyDescent="0.25">
      <c r="D44" s="95" t="s">
        <v>147</v>
      </c>
      <c r="E44" s="95"/>
      <c r="F44" s="95"/>
      <c r="G44" s="95"/>
      <c r="H44" s="95"/>
      <c r="I44" s="95"/>
      <c r="J44" s="95"/>
      <c r="K44" s="95"/>
      <c r="L44" s="95"/>
    </row>
    <row r="45" spans="1:20" x14ac:dyDescent="0.25">
      <c r="D45" s="83" t="s">
        <v>148</v>
      </c>
      <c r="E45" s="93" t="s">
        <v>149</v>
      </c>
      <c r="F45" s="94"/>
      <c r="G45" s="84" t="s">
        <v>150</v>
      </c>
      <c r="H45" s="93" t="s">
        <v>163</v>
      </c>
      <c r="I45" s="94"/>
      <c r="J45" s="84" t="s">
        <v>151</v>
      </c>
      <c r="K45" s="93" t="s">
        <v>186</v>
      </c>
      <c r="L45" s="94"/>
    </row>
    <row r="46" spans="1:20" x14ac:dyDescent="0.25">
      <c r="D46" s="85" t="s">
        <v>152</v>
      </c>
      <c r="E46" s="93" t="s">
        <v>162</v>
      </c>
      <c r="F46" s="94"/>
      <c r="G46" s="84" t="s">
        <v>154</v>
      </c>
      <c r="H46" s="93" t="s">
        <v>171</v>
      </c>
      <c r="I46" s="94"/>
      <c r="J46" s="84" t="s">
        <v>155</v>
      </c>
      <c r="K46" s="93" t="s">
        <v>158</v>
      </c>
      <c r="L46" s="94"/>
    </row>
    <row r="47" spans="1:20" x14ac:dyDescent="0.25">
      <c r="D47" s="85" t="s">
        <v>157</v>
      </c>
      <c r="E47" s="93" t="s">
        <v>183</v>
      </c>
      <c r="F47" s="94"/>
      <c r="G47" s="84" t="s">
        <v>8</v>
      </c>
      <c r="H47" s="93" t="s">
        <v>185</v>
      </c>
      <c r="I47" s="94"/>
      <c r="J47" s="84" t="s">
        <v>159</v>
      </c>
      <c r="K47" s="93" t="s">
        <v>173</v>
      </c>
      <c r="L47" s="94"/>
    </row>
    <row r="48" spans="1:20" x14ac:dyDescent="0.25">
      <c r="D48" s="85" t="s">
        <v>161</v>
      </c>
      <c r="E48" s="93" t="s">
        <v>170</v>
      </c>
      <c r="F48" s="94"/>
      <c r="G48" s="84" t="s">
        <v>145</v>
      </c>
      <c r="H48" s="93" t="s">
        <v>160</v>
      </c>
      <c r="I48" s="94"/>
      <c r="J48" s="84" t="s">
        <v>164</v>
      </c>
      <c r="K48" s="93" t="s">
        <v>156</v>
      </c>
      <c r="L48" s="94"/>
    </row>
    <row r="49" spans="4:12" x14ac:dyDescent="0.25">
      <c r="D49" s="85" t="s">
        <v>166</v>
      </c>
      <c r="E49" s="93" t="s">
        <v>184</v>
      </c>
      <c r="F49" s="94"/>
      <c r="G49" s="84" t="s">
        <v>167</v>
      </c>
      <c r="H49" s="93" t="s">
        <v>182</v>
      </c>
      <c r="I49" s="94"/>
      <c r="J49" s="84" t="s">
        <v>168</v>
      </c>
      <c r="K49" s="93" t="s">
        <v>165</v>
      </c>
      <c r="L49" s="94"/>
    </row>
  </sheetData>
  <mergeCells count="30">
    <mergeCell ref="A1:T1"/>
    <mergeCell ref="A2:T2"/>
    <mergeCell ref="A40:T40"/>
    <mergeCell ref="A9:T9"/>
    <mergeCell ref="A10:T10"/>
    <mergeCell ref="A15:T15"/>
    <mergeCell ref="A16:T16"/>
    <mergeCell ref="A20:T20"/>
    <mergeCell ref="A21:T21"/>
    <mergeCell ref="A28:T28"/>
    <mergeCell ref="A29:T29"/>
    <mergeCell ref="A34:T34"/>
    <mergeCell ref="A35:T35"/>
    <mergeCell ref="A39:T39"/>
    <mergeCell ref="D44:L44"/>
    <mergeCell ref="E45:F45"/>
    <mergeCell ref="H45:I45"/>
    <mergeCell ref="K45:L45"/>
    <mergeCell ref="E46:F46"/>
    <mergeCell ref="H46:I46"/>
    <mergeCell ref="K46:L46"/>
    <mergeCell ref="E49:F49"/>
    <mergeCell ref="H49:I49"/>
    <mergeCell ref="K49:L49"/>
    <mergeCell ref="E47:F47"/>
    <mergeCell ref="H47:I47"/>
    <mergeCell ref="K47:L47"/>
    <mergeCell ref="E48:F48"/>
    <mergeCell ref="H48:I48"/>
    <mergeCell ref="K48:L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E819-8645-4BF4-8B67-6B9C9AEA4142}">
  <sheetPr>
    <tabColor rgb="FF66FF99"/>
  </sheetPr>
  <dimension ref="A1:K39"/>
  <sheetViews>
    <sheetView workbookViewId="0">
      <selection sqref="A1:D1"/>
    </sheetView>
  </sheetViews>
  <sheetFormatPr baseColWidth="10" defaultRowHeight="15" x14ac:dyDescent="0.25"/>
  <cols>
    <col min="1" max="1" width="3.28515625" bestFit="1" customWidth="1"/>
    <col min="2" max="2" width="66.7109375" bestFit="1" customWidth="1"/>
    <col min="6" max="6" width="29.140625" customWidth="1"/>
    <col min="7" max="7" width="5.5703125" style="36" bestFit="1" customWidth="1"/>
  </cols>
  <sheetData>
    <row r="1" spans="1:11" x14ac:dyDescent="0.25">
      <c r="A1" s="120" t="s">
        <v>85</v>
      </c>
      <c r="B1" s="121"/>
      <c r="C1" s="121"/>
      <c r="D1" s="122"/>
      <c r="F1" s="125" t="s">
        <v>36</v>
      </c>
      <c r="G1" s="125"/>
      <c r="H1" s="125"/>
      <c r="I1" s="125"/>
      <c r="J1" s="125"/>
      <c r="K1" s="125"/>
    </row>
    <row r="2" spans="1:11" x14ac:dyDescent="0.25">
      <c r="A2" s="123" t="s">
        <v>60</v>
      </c>
      <c r="B2" s="98"/>
      <c r="C2" s="37" t="s">
        <v>37</v>
      </c>
      <c r="D2" s="65" t="s">
        <v>38</v>
      </c>
      <c r="F2" s="102" t="s">
        <v>90</v>
      </c>
      <c r="G2" s="102"/>
      <c r="H2" s="103" t="s">
        <v>60</v>
      </c>
      <c r="I2" s="105" t="s">
        <v>19</v>
      </c>
      <c r="J2" s="109" t="s">
        <v>17</v>
      </c>
      <c r="K2" s="111" t="s">
        <v>38</v>
      </c>
    </row>
    <row r="3" spans="1:11" s="42" customFormat="1" x14ac:dyDescent="0.25">
      <c r="A3" s="66">
        <v>1</v>
      </c>
      <c r="B3" s="61" t="s">
        <v>74</v>
      </c>
      <c r="C3" s="40">
        <f>'CONJ 1'!S4</f>
        <v>11.299999999999997</v>
      </c>
      <c r="D3" s="67">
        <f>_xlfn.RANK.EQ(C3,$C$3:$C$6,0)</f>
        <v>2</v>
      </c>
      <c r="F3" s="113" t="s">
        <v>91</v>
      </c>
      <c r="G3" s="113"/>
      <c r="H3" s="104"/>
      <c r="I3" s="106"/>
      <c r="J3" s="110"/>
      <c r="K3" s="112"/>
    </row>
    <row r="4" spans="1:11" s="42" customFormat="1" x14ac:dyDescent="0.25">
      <c r="A4" s="66">
        <v>2</v>
      </c>
      <c r="B4" s="62" t="s">
        <v>75</v>
      </c>
      <c r="C4" s="40">
        <f>'CONJ 1'!S5</f>
        <v>13.9</v>
      </c>
      <c r="D4" s="67">
        <f t="shared" ref="D4:D6" si="0">_xlfn.RANK.EQ(C4,$C$3:$C$6,0)</f>
        <v>1</v>
      </c>
      <c r="F4" s="126" t="s">
        <v>93</v>
      </c>
      <c r="G4" s="100" t="s">
        <v>41</v>
      </c>
      <c r="H4" s="124">
        <f>C3</f>
        <v>11.299999999999997</v>
      </c>
      <c r="I4" s="124">
        <f>C8</f>
        <v>15.150000000000002</v>
      </c>
      <c r="J4" s="124">
        <f>SUM(H4:I6)</f>
        <v>26.45</v>
      </c>
      <c r="K4" s="100">
        <f>_xlfn.RANK.EQ(J4,$J$4:$J$15,0)</f>
        <v>2</v>
      </c>
    </row>
    <row r="5" spans="1:11" s="42" customFormat="1" x14ac:dyDescent="0.25">
      <c r="A5" s="66">
        <v>3</v>
      </c>
      <c r="B5" s="63" t="s">
        <v>76</v>
      </c>
      <c r="C5" s="40">
        <f>'CONJ 1'!S6</f>
        <v>10.3</v>
      </c>
      <c r="D5" s="67">
        <f t="shared" si="0"/>
        <v>3</v>
      </c>
      <c r="F5" s="127"/>
      <c r="G5" s="100"/>
      <c r="H5" s="100"/>
      <c r="I5" s="100"/>
      <c r="J5" s="100"/>
      <c r="K5" s="100"/>
    </row>
    <row r="6" spans="1:11" x14ac:dyDescent="0.25">
      <c r="A6" s="66">
        <v>4</v>
      </c>
      <c r="B6" s="64" t="s">
        <v>77</v>
      </c>
      <c r="C6" s="40">
        <f>'CONJ 1'!S7</f>
        <v>9.75</v>
      </c>
      <c r="D6" s="67">
        <f t="shared" si="0"/>
        <v>4</v>
      </c>
      <c r="F6" s="128"/>
      <c r="G6" s="100"/>
      <c r="H6" s="100"/>
      <c r="I6" s="100"/>
      <c r="J6" s="100"/>
      <c r="K6" s="100"/>
    </row>
    <row r="7" spans="1:11" x14ac:dyDescent="0.25">
      <c r="A7" s="123" t="s">
        <v>19</v>
      </c>
      <c r="B7" s="98"/>
      <c r="C7" s="37" t="s">
        <v>37</v>
      </c>
      <c r="D7" s="65" t="s">
        <v>38</v>
      </c>
      <c r="F7" s="126" t="s">
        <v>94</v>
      </c>
      <c r="G7" s="100" t="s">
        <v>89</v>
      </c>
      <c r="H7" s="124">
        <f>C4</f>
        <v>13.9</v>
      </c>
      <c r="I7" s="124">
        <f>C9</f>
        <v>15.950000000000003</v>
      </c>
      <c r="J7" s="124">
        <f t="shared" ref="J7" si="1">SUM(H7:I9)</f>
        <v>29.85</v>
      </c>
      <c r="K7" s="100">
        <f t="shared" ref="K7" si="2">_xlfn.RANK.EQ(J7,$J$4:$J$15,0)</f>
        <v>1</v>
      </c>
    </row>
    <row r="8" spans="1:11" x14ac:dyDescent="0.25">
      <c r="A8" s="66">
        <v>8</v>
      </c>
      <c r="B8" s="61" t="s">
        <v>74</v>
      </c>
      <c r="C8" s="40">
        <f>'CONJ 1'!S23</f>
        <v>15.150000000000002</v>
      </c>
      <c r="D8" s="67">
        <f>_xlfn.RANK.EQ(C8,$C$8:$C$11,0)</f>
        <v>2</v>
      </c>
      <c r="F8" s="127"/>
      <c r="G8" s="100"/>
      <c r="H8" s="100"/>
      <c r="I8" s="100"/>
      <c r="J8" s="100"/>
      <c r="K8" s="100"/>
    </row>
    <row r="9" spans="1:11" x14ac:dyDescent="0.25">
      <c r="A9" s="66">
        <v>9</v>
      </c>
      <c r="B9" s="62" t="s">
        <v>75</v>
      </c>
      <c r="C9" s="40">
        <f>'CONJ 1'!S24</f>
        <v>15.950000000000003</v>
      </c>
      <c r="D9" s="67">
        <f t="shared" ref="D9:D11" si="3">_xlfn.RANK.EQ(C9,$C$8:$C$11,0)</f>
        <v>1</v>
      </c>
      <c r="F9" s="128"/>
      <c r="G9" s="100"/>
      <c r="H9" s="100"/>
      <c r="I9" s="100"/>
      <c r="J9" s="100"/>
      <c r="K9" s="100"/>
    </row>
    <row r="10" spans="1:11" x14ac:dyDescent="0.25">
      <c r="A10" s="66">
        <v>10</v>
      </c>
      <c r="B10" s="63" t="s">
        <v>76</v>
      </c>
      <c r="C10" s="73">
        <f>'CONJ 1'!S25</f>
        <v>9.9500000000000028</v>
      </c>
      <c r="D10" s="67">
        <f t="shared" si="3"/>
        <v>4</v>
      </c>
      <c r="F10" s="126" t="s">
        <v>95</v>
      </c>
      <c r="G10" s="100" t="s">
        <v>41</v>
      </c>
      <c r="H10" s="124">
        <f>C5</f>
        <v>10.3</v>
      </c>
      <c r="I10" s="124">
        <f>C10</f>
        <v>9.9500000000000028</v>
      </c>
      <c r="J10" s="124">
        <f t="shared" ref="J10" si="4">SUM(H10:I12)</f>
        <v>20.250000000000004</v>
      </c>
      <c r="K10" s="100">
        <f t="shared" ref="K10" si="5">_xlfn.RANK.EQ(J10,$J$4:$J$15,0)</f>
        <v>4</v>
      </c>
    </row>
    <row r="11" spans="1:11" ht="15.75" thickBot="1" x14ac:dyDescent="0.3">
      <c r="A11" s="68">
        <v>11</v>
      </c>
      <c r="B11" s="71" t="s">
        <v>77</v>
      </c>
      <c r="C11" s="69">
        <f>'CONJ 1'!S26</f>
        <v>12.85</v>
      </c>
      <c r="D11" s="70">
        <f t="shared" si="3"/>
        <v>3</v>
      </c>
      <c r="F11" s="127"/>
      <c r="G11" s="100"/>
      <c r="H11" s="100"/>
      <c r="I11" s="100"/>
      <c r="J11" s="100"/>
      <c r="K11" s="100"/>
    </row>
    <row r="12" spans="1:11" ht="15.75" thickBot="1" x14ac:dyDescent="0.3">
      <c r="F12" s="128"/>
      <c r="G12" s="100"/>
      <c r="H12" s="100"/>
      <c r="I12" s="100"/>
      <c r="J12" s="100"/>
      <c r="K12" s="100"/>
    </row>
    <row r="13" spans="1:11" x14ac:dyDescent="0.25">
      <c r="A13" s="120" t="s">
        <v>86</v>
      </c>
      <c r="B13" s="121"/>
      <c r="C13" s="121"/>
      <c r="D13" s="122"/>
      <c r="F13" s="126" t="s">
        <v>96</v>
      </c>
      <c r="G13" s="100" t="s">
        <v>41</v>
      </c>
      <c r="H13" s="124">
        <f>C6</f>
        <v>9.75</v>
      </c>
      <c r="I13" s="124">
        <f>C11</f>
        <v>12.85</v>
      </c>
      <c r="J13" s="124">
        <f t="shared" ref="J13" si="6">SUM(H13:I15)</f>
        <v>22.6</v>
      </c>
      <c r="K13" s="100">
        <f t="shared" ref="K13" si="7">_xlfn.RANK.EQ(J13,$J$4:$J$15,0)</f>
        <v>3</v>
      </c>
    </row>
    <row r="14" spans="1:11" x14ac:dyDescent="0.25">
      <c r="A14" s="123" t="s">
        <v>60</v>
      </c>
      <c r="B14" s="98"/>
      <c r="C14" s="37" t="s">
        <v>37</v>
      </c>
      <c r="D14" s="65" t="s">
        <v>38</v>
      </c>
      <c r="F14" s="127"/>
      <c r="G14" s="100"/>
      <c r="H14" s="100"/>
      <c r="I14" s="100"/>
      <c r="J14" s="100"/>
      <c r="K14" s="100"/>
    </row>
    <row r="15" spans="1:11" x14ac:dyDescent="0.25">
      <c r="A15" s="66">
        <v>5</v>
      </c>
      <c r="B15" s="61" t="s">
        <v>79</v>
      </c>
      <c r="C15" s="40">
        <f>'CONJ 1'!S12</f>
        <v>11.05</v>
      </c>
      <c r="D15" s="67">
        <f>_xlfn.RANK.EQ(C15,$C$15:$C$16,0)</f>
        <v>1</v>
      </c>
      <c r="F15" s="128"/>
      <c r="G15" s="100"/>
      <c r="H15" s="100"/>
      <c r="I15" s="100"/>
      <c r="J15" s="100"/>
      <c r="K15" s="100"/>
    </row>
    <row r="16" spans="1:11" x14ac:dyDescent="0.25">
      <c r="A16" s="66">
        <v>6</v>
      </c>
      <c r="B16" s="62" t="s">
        <v>82</v>
      </c>
      <c r="C16" s="40">
        <f>'CONJ 1'!S13</f>
        <v>10.399999999999999</v>
      </c>
      <c r="D16" s="67">
        <f>_xlfn.RANK.EQ(C16,$C$15:$C$16,0)</f>
        <v>2</v>
      </c>
      <c r="G16"/>
    </row>
    <row r="17" spans="1:11" x14ac:dyDescent="0.25">
      <c r="A17" s="123" t="s">
        <v>19</v>
      </c>
      <c r="B17" s="98"/>
      <c r="C17" s="37" t="s">
        <v>37</v>
      </c>
      <c r="D17" s="65" t="s">
        <v>38</v>
      </c>
      <c r="F17" s="125" t="s">
        <v>36</v>
      </c>
      <c r="G17" s="125"/>
      <c r="H17" s="125"/>
      <c r="I17" s="125"/>
      <c r="J17" s="125"/>
      <c r="K17" s="125"/>
    </row>
    <row r="18" spans="1:11" x14ac:dyDescent="0.25">
      <c r="A18" s="66">
        <v>12</v>
      </c>
      <c r="B18" s="61" t="s">
        <v>79</v>
      </c>
      <c r="C18" s="40">
        <f>'CONJ 1'!S31</f>
        <v>8.0000000000000018</v>
      </c>
      <c r="D18" s="67">
        <f>_xlfn.RANK.EQ(C18,$C$18:$C$19,0)</f>
        <v>1</v>
      </c>
      <c r="F18" s="102" t="s">
        <v>92</v>
      </c>
      <c r="G18" s="102"/>
      <c r="H18" s="103" t="s">
        <v>60</v>
      </c>
      <c r="I18" s="105" t="s">
        <v>19</v>
      </c>
      <c r="J18" s="109" t="s">
        <v>17</v>
      </c>
      <c r="K18" s="111" t="s">
        <v>38</v>
      </c>
    </row>
    <row r="19" spans="1:11" ht="15" customHeight="1" thickBot="1" x14ac:dyDescent="0.3">
      <c r="A19" s="68">
        <v>13</v>
      </c>
      <c r="B19" s="71" t="s">
        <v>82</v>
      </c>
      <c r="C19" s="69">
        <f>'CONJ 1'!S32</f>
        <v>7.0000000000000044</v>
      </c>
      <c r="D19" s="70">
        <f>_xlfn.RANK.EQ(C19,$C$18:$C$19,0)</f>
        <v>2</v>
      </c>
      <c r="F19" s="113" t="s">
        <v>91</v>
      </c>
      <c r="G19" s="113"/>
      <c r="H19" s="104"/>
      <c r="I19" s="106"/>
      <c r="J19" s="110"/>
      <c r="K19" s="112"/>
    </row>
    <row r="20" spans="1:11" ht="15.75" thickBot="1" x14ac:dyDescent="0.3">
      <c r="F20" s="126" t="s">
        <v>97</v>
      </c>
      <c r="G20" s="100" t="s">
        <v>41</v>
      </c>
      <c r="H20" s="124">
        <f>C15</f>
        <v>11.05</v>
      </c>
      <c r="I20" s="124">
        <f>C18</f>
        <v>8.0000000000000018</v>
      </c>
      <c r="J20" s="124">
        <f>SUM(H20:I22)</f>
        <v>19.050000000000004</v>
      </c>
      <c r="K20" s="100">
        <f>_xlfn.RANK.EQ(J20,$J$20:$J$25,0)</f>
        <v>1</v>
      </c>
    </row>
    <row r="21" spans="1:11" x14ac:dyDescent="0.25">
      <c r="A21" s="120" t="s">
        <v>87</v>
      </c>
      <c r="B21" s="121"/>
      <c r="C21" s="121"/>
      <c r="D21" s="122"/>
      <c r="F21" s="127"/>
      <c r="G21" s="100"/>
      <c r="H21" s="100"/>
      <c r="I21" s="100"/>
      <c r="J21" s="100"/>
      <c r="K21" s="100"/>
    </row>
    <row r="22" spans="1:11" x14ac:dyDescent="0.25">
      <c r="A22" s="123" t="s">
        <v>59</v>
      </c>
      <c r="B22" s="98"/>
      <c r="C22" s="37" t="s">
        <v>37</v>
      </c>
      <c r="D22" s="65" t="s">
        <v>38</v>
      </c>
      <c r="F22" s="128"/>
      <c r="G22" s="100"/>
      <c r="H22" s="100"/>
      <c r="I22" s="100"/>
      <c r="J22" s="100"/>
      <c r="K22" s="100"/>
    </row>
    <row r="23" spans="1:11" x14ac:dyDescent="0.25">
      <c r="A23" s="66">
        <v>7</v>
      </c>
      <c r="B23" s="61" t="s">
        <v>81</v>
      </c>
      <c r="C23" s="40">
        <f>'CONJ 1'!S18</f>
        <v>15.925000000000001</v>
      </c>
      <c r="D23" s="67">
        <v>1</v>
      </c>
      <c r="F23" s="126" t="s">
        <v>98</v>
      </c>
      <c r="G23" s="100" t="s">
        <v>48</v>
      </c>
      <c r="H23" s="124">
        <f>C16</f>
        <v>10.399999999999999</v>
      </c>
      <c r="I23" s="124">
        <f>C19</f>
        <v>7.0000000000000044</v>
      </c>
      <c r="J23" s="124">
        <f>SUM(H23:I25)</f>
        <v>17.400000000000002</v>
      </c>
      <c r="K23" s="100">
        <f>_xlfn.RANK.EQ(J23,$J$20:$J$25,0)</f>
        <v>2</v>
      </c>
    </row>
    <row r="24" spans="1:11" x14ac:dyDescent="0.25">
      <c r="A24" s="123" t="s">
        <v>0</v>
      </c>
      <c r="B24" s="98"/>
      <c r="C24" s="37" t="s">
        <v>37</v>
      </c>
      <c r="D24" s="65" t="s">
        <v>38</v>
      </c>
      <c r="F24" s="127"/>
      <c r="G24" s="100"/>
      <c r="H24" s="100"/>
      <c r="I24" s="100"/>
      <c r="J24" s="100"/>
      <c r="K24" s="100"/>
    </row>
    <row r="25" spans="1:11" ht="15.75" thickBot="1" x14ac:dyDescent="0.3">
      <c r="A25" s="68">
        <v>14</v>
      </c>
      <c r="B25" s="72" t="s">
        <v>81</v>
      </c>
      <c r="C25" s="69">
        <f>'CONJ 1'!S37</f>
        <v>10.45</v>
      </c>
      <c r="D25" s="70">
        <v>1</v>
      </c>
      <c r="F25" s="128"/>
      <c r="G25" s="100"/>
      <c r="H25" s="100"/>
      <c r="I25" s="100"/>
      <c r="J25" s="100"/>
      <c r="K25" s="100"/>
    </row>
    <row r="26" spans="1:11" ht="15.75" thickBot="1" x14ac:dyDescent="0.3"/>
    <row r="27" spans="1:11" x14ac:dyDescent="0.25">
      <c r="A27" s="120" t="s">
        <v>88</v>
      </c>
      <c r="B27" s="121"/>
      <c r="C27" s="121"/>
      <c r="D27" s="122"/>
      <c r="G27"/>
    </row>
    <row r="28" spans="1:11" x14ac:dyDescent="0.25">
      <c r="A28" s="123" t="s">
        <v>60</v>
      </c>
      <c r="B28" s="98"/>
      <c r="C28" s="37" t="s">
        <v>37</v>
      </c>
      <c r="D28" s="65" t="s">
        <v>38</v>
      </c>
      <c r="G28"/>
    </row>
    <row r="29" spans="1:11" ht="15.75" thickBot="1" x14ac:dyDescent="0.3">
      <c r="A29" s="68">
        <v>15</v>
      </c>
      <c r="B29" s="72" t="s">
        <v>83</v>
      </c>
      <c r="C29" s="69">
        <f>'CONJ 1'!S42</f>
        <v>12.75</v>
      </c>
      <c r="D29" s="70">
        <v>1</v>
      </c>
      <c r="G29"/>
    </row>
    <row r="30" spans="1:11" x14ac:dyDescent="0.25">
      <c r="G30"/>
    </row>
    <row r="31" spans="1:11" x14ac:dyDescent="0.25">
      <c r="G31"/>
    </row>
    <row r="32" spans="1:11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</sheetData>
  <mergeCells count="61">
    <mergeCell ref="J23:J25"/>
    <mergeCell ref="I20:I22"/>
    <mergeCell ref="J20:J22"/>
    <mergeCell ref="K20:K22"/>
    <mergeCell ref="K23:K25"/>
    <mergeCell ref="F23:F25"/>
    <mergeCell ref="G23:G25"/>
    <mergeCell ref="H23:H25"/>
    <mergeCell ref="I23:I25"/>
    <mergeCell ref="H10:H12"/>
    <mergeCell ref="I10:I12"/>
    <mergeCell ref="F10:F12"/>
    <mergeCell ref="F20:F22"/>
    <mergeCell ref="J10:J12"/>
    <mergeCell ref="K10:K12"/>
    <mergeCell ref="K13:K15"/>
    <mergeCell ref="H13:H15"/>
    <mergeCell ref="I13:I15"/>
    <mergeCell ref="J13:J15"/>
    <mergeCell ref="A22:B22"/>
    <mergeCell ref="A24:B24"/>
    <mergeCell ref="A27:D27"/>
    <mergeCell ref="A28:B28"/>
    <mergeCell ref="G10:G12"/>
    <mergeCell ref="F17:K17"/>
    <mergeCell ref="F18:G18"/>
    <mergeCell ref="H18:H19"/>
    <mergeCell ref="I18:I19"/>
    <mergeCell ref="J18:J19"/>
    <mergeCell ref="K18:K19"/>
    <mergeCell ref="F19:G19"/>
    <mergeCell ref="F13:F15"/>
    <mergeCell ref="G13:G15"/>
    <mergeCell ref="G20:G22"/>
    <mergeCell ref="H20:H22"/>
    <mergeCell ref="J7:J9"/>
    <mergeCell ref="F4:F6"/>
    <mergeCell ref="G4:G6"/>
    <mergeCell ref="H4:H6"/>
    <mergeCell ref="I4:I6"/>
    <mergeCell ref="A14:B14"/>
    <mergeCell ref="A17:B17"/>
    <mergeCell ref="G7:G9"/>
    <mergeCell ref="H7:H9"/>
    <mergeCell ref="I7:I9"/>
    <mergeCell ref="A21:D21"/>
    <mergeCell ref="K7:K9"/>
    <mergeCell ref="A1:D1"/>
    <mergeCell ref="A2:B2"/>
    <mergeCell ref="J4:J6"/>
    <mergeCell ref="F1:K1"/>
    <mergeCell ref="F2:G2"/>
    <mergeCell ref="H2:H3"/>
    <mergeCell ref="I2:I3"/>
    <mergeCell ref="J2:J3"/>
    <mergeCell ref="K2:K3"/>
    <mergeCell ref="F3:G3"/>
    <mergeCell ref="F7:F9"/>
    <mergeCell ref="K4:K6"/>
    <mergeCell ref="A7:B7"/>
    <mergeCell ref="A13:D13"/>
  </mergeCells>
  <pageMargins left="0.25" right="0.25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6681-86C8-4CAF-A95F-C0BFD5C6A026}">
  <sheetPr>
    <tabColor rgb="FFFFCC00"/>
  </sheetPr>
  <dimension ref="A1:T50"/>
  <sheetViews>
    <sheetView zoomScale="90" zoomScaleNormal="90" workbookViewId="0">
      <selection sqref="A1:T1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5" customWidth="1"/>
    <col min="5" max="5" width="10.7109375" customWidth="1"/>
    <col min="6" max="9" width="8.7109375" style="35" customWidth="1"/>
    <col min="10" max="10" width="10.7109375" customWidth="1"/>
    <col min="11" max="11" width="10.7109375" style="36" customWidth="1"/>
    <col min="12" max="15" width="8.7109375" style="35" customWidth="1"/>
    <col min="16" max="17" width="10.7109375" customWidth="1"/>
    <col min="20" max="20" width="12.140625" bestFit="1" customWidth="1"/>
  </cols>
  <sheetData>
    <row r="1" spans="1:20" x14ac:dyDescent="0.25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x14ac:dyDescent="0.25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9" t="s">
        <v>8</v>
      </c>
      <c r="I3" s="7" t="s">
        <v>145</v>
      </c>
      <c r="J3" s="4" t="s">
        <v>9</v>
      </c>
      <c r="K3" s="8" t="s">
        <v>10</v>
      </c>
      <c r="L3" s="9" t="s">
        <v>11</v>
      </c>
      <c r="M3" s="10" t="s">
        <v>12</v>
      </c>
      <c r="N3" s="81" t="s">
        <v>13</v>
      </c>
      <c r="O3" s="11" t="s">
        <v>146</v>
      </c>
      <c r="P3" s="4" t="s">
        <v>14</v>
      </c>
      <c r="Q3" s="4" t="s">
        <v>15</v>
      </c>
      <c r="R3" s="12" t="s">
        <v>16</v>
      </c>
      <c r="S3" s="13" t="s">
        <v>17</v>
      </c>
      <c r="T3" s="12" t="s">
        <v>18</v>
      </c>
    </row>
    <row r="4" spans="1:20" s="57" customFormat="1" x14ac:dyDescent="0.25">
      <c r="A4" s="14">
        <v>1</v>
      </c>
      <c r="B4" s="55" t="s">
        <v>100</v>
      </c>
      <c r="C4" s="16">
        <v>1.2</v>
      </c>
      <c r="D4" s="17">
        <v>1.9</v>
      </c>
      <c r="E4" s="18">
        <f t="shared" ref="E4:E6" si="0">SUM(C4:D4)</f>
        <v>3.0999999999999996</v>
      </c>
      <c r="F4" s="19">
        <v>5.4</v>
      </c>
      <c r="G4" s="20">
        <v>5.4</v>
      </c>
      <c r="H4" s="80">
        <v>5</v>
      </c>
      <c r="I4" s="21">
        <v>5.6</v>
      </c>
      <c r="J4" s="22">
        <f t="shared" ref="J4" si="1">((SUM(F4:I4)-MAX(F4:I4)-MIN(F4:I4))/2)</f>
        <v>5.3999999999999995</v>
      </c>
      <c r="K4" s="56">
        <f t="shared" ref="K4" si="2">(10-J4)</f>
        <v>4.6000000000000005</v>
      </c>
      <c r="L4" s="24">
        <v>8.1999999999999993</v>
      </c>
      <c r="M4" s="25">
        <v>8.1</v>
      </c>
      <c r="N4" s="82">
        <v>8.5</v>
      </c>
      <c r="O4" s="26">
        <v>7.7</v>
      </c>
      <c r="P4" s="22">
        <f t="shared" ref="P4" si="3">((SUM(L4:O4)-MAX(L4:O4)-MIN(L4:O4))/2)</f>
        <v>8.15</v>
      </c>
      <c r="Q4" s="22">
        <f>10-P4</f>
        <v>1.8499999999999996</v>
      </c>
      <c r="R4" s="27">
        <v>0.9</v>
      </c>
      <c r="S4" s="28">
        <f t="shared" ref="S4:S6" si="4">E4+K4+Q4-R4</f>
        <v>8.65</v>
      </c>
      <c r="T4" s="29">
        <f>_xlfn.RANK.EQ(S4,$S$4:$S$6,0)</f>
        <v>3</v>
      </c>
    </row>
    <row r="5" spans="1:20" s="57" customFormat="1" x14ac:dyDescent="0.25">
      <c r="A5" s="14">
        <v>2</v>
      </c>
      <c r="B5" s="58" t="s">
        <v>101</v>
      </c>
      <c r="C5" s="16">
        <v>0.2</v>
      </c>
      <c r="D5" s="17">
        <v>1.2</v>
      </c>
      <c r="E5" s="18">
        <f t="shared" si="0"/>
        <v>1.4</v>
      </c>
      <c r="F5" s="19">
        <v>6.8</v>
      </c>
      <c r="G5" s="20">
        <v>5.7</v>
      </c>
      <c r="H5" s="80">
        <v>5.0999999999999996</v>
      </c>
      <c r="I5" s="21">
        <v>3.8</v>
      </c>
      <c r="J5" s="22">
        <f t="shared" ref="J5:J6" si="5">((SUM(F5:I5)-MAX(F5:I5)-MIN(F5:I5))/2)</f>
        <v>5.4</v>
      </c>
      <c r="K5" s="56">
        <f t="shared" ref="K5:K6" si="6">(10-J5)</f>
        <v>4.5999999999999996</v>
      </c>
      <c r="L5" s="24">
        <v>7</v>
      </c>
      <c r="M5" s="25">
        <v>7</v>
      </c>
      <c r="N5" s="82">
        <v>6.3</v>
      </c>
      <c r="O5" s="26">
        <v>8</v>
      </c>
      <c r="P5" s="22">
        <f t="shared" ref="P5:P6" si="7">((SUM(L5:O5)-MAX(L5:O5)-MIN(L5:O5))/2)</f>
        <v>7</v>
      </c>
      <c r="Q5" s="22">
        <f t="shared" ref="Q5:Q6" si="8">10-P5</f>
        <v>3</v>
      </c>
      <c r="R5" s="27">
        <v>0</v>
      </c>
      <c r="S5" s="28">
        <f t="shared" si="4"/>
        <v>9</v>
      </c>
      <c r="T5" s="29">
        <f>_xlfn.RANK.EQ(S5,$S$4:$S$6,0)</f>
        <v>2</v>
      </c>
    </row>
    <row r="6" spans="1:20" s="57" customFormat="1" x14ac:dyDescent="0.25">
      <c r="A6" s="14">
        <v>3</v>
      </c>
      <c r="B6" s="59" t="s">
        <v>102</v>
      </c>
      <c r="C6" s="16">
        <v>1</v>
      </c>
      <c r="D6" s="17">
        <v>2</v>
      </c>
      <c r="E6" s="18">
        <f t="shared" si="0"/>
        <v>3</v>
      </c>
      <c r="F6" s="19">
        <v>5.9</v>
      </c>
      <c r="G6" s="20">
        <v>5.0999999999999996</v>
      </c>
      <c r="H6" s="80">
        <v>4.8</v>
      </c>
      <c r="I6" s="21">
        <v>4.3</v>
      </c>
      <c r="J6" s="22">
        <f t="shared" si="5"/>
        <v>4.9500000000000011</v>
      </c>
      <c r="K6" s="56">
        <f t="shared" si="6"/>
        <v>5.0499999999999989</v>
      </c>
      <c r="L6" s="24">
        <v>5.4</v>
      </c>
      <c r="M6" s="25">
        <v>6</v>
      </c>
      <c r="N6" s="82">
        <v>5.6</v>
      </c>
      <c r="O6" s="26">
        <v>6</v>
      </c>
      <c r="P6" s="22">
        <f t="shared" si="7"/>
        <v>5.8</v>
      </c>
      <c r="Q6" s="22">
        <f t="shared" si="8"/>
        <v>4.2</v>
      </c>
      <c r="R6" s="27">
        <v>0</v>
      </c>
      <c r="S6" s="28">
        <f t="shared" si="4"/>
        <v>12.25</v>
      </c>
      <c r="T6" s="29">
        <f>_xlfn.RANK.EQ(S6,$S$4:$S$6,0)</f>
        <v>1</v>
      </c>
    </row>
    <row r="8" spans="1:20" x14ac:dyDescent="0.25">
      <c r="A8" s="96" t="s">
        <v>103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x14ac:dyDescent="0.25">
      <c r="A9" s="97" t="s">
        <v>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60" x14ac:dyDescent="0.25">
      <c r="A10" s="1" t="s">
        <v>1</v>
      </c>
      <c r="B10" s="1" t="s">
        <v>2</v>
      </c>
      <c r="C10" s="2" t="s">
        <v>3</v>
      </c>
      <c r="D10" s="3" t="s">
        <v>4</v>
      </c>
      <c r="E10" s="4" t="s">
        <v>5</v>
      </c>
      <c r="F10" s="5" t="s">
        <v>6</v>
      </c>
      <c r="G10" s="6" t="s">
        <v>7</v>
      </c>
      <c r="H10" s="79" t="s">
        <v>8</v>
      </c>
      <c r="I10" s="7" t="s">
        <v>145</v>
      </c>
      <c r="J10" s="4" t="s">
        <v>9</v>
      </c>
      <c r="K10" s="8" t="s">
        <v>10</v>
      </c>
      <c r="L10" s="9" t="s">
        <v>11</v>
      </c>
      <c r="M10" s="10" t="s">
        <v>12</v>
      </c>
      <c r="N10" s="81" t="s">
        <v>13</v>
      </c>
      <c r="O10" s="11" t="s">
        <v>146</v>
      </c>
      <c r="P10" s="4" t="s">
        <v>14</v>
      </c>
      <c r="Q10" s="4" t="s">
        <v>15</v>
      </c>
      <c r="R10" s="12" t="s">
        <v>16</v>
      </c>
      <c r="S10" s="13" t="s">
        <v>17</v>
      </c>
      <c r="T10" s="12" t="s">
        <v>18</v>
      </c>
    </row>
    <row r="11" spans="1:20" x14ac:dyDescent="0.25">
      <c r="A11" s="14">
        <v>4</v>
      </c>
      <c r="B11" s="55" t="s">
        <v>104</v>
      </c>
      <c r="C11" s="16">
        <v>0.3</v>
      </c>
      <c r="D11" s="17">
        <v>1.3</v>
      </c>
      <c r="E11" s="18">
        <f t="shared" ref="E11:E13" si="9">SUM(C11:D11)</f>
        <v>1.6</v>
      </c>
      <c r="F11" s="19">
        <v>4.8</v>
      </c>
      <c r="G11" s="20">
        <v>5.8</v>
      </c>
      <c r="H11" s="80">
        <v>5.4</v>
      </c>
      <c r="I11" s="21">
        <v>5.0999999999999996</v>
      </c>
      <c r="J11" s="22">
        <f t="shared" ref="J11:J14" si="10">((SUM(F11:I11)-MAX(F11:I11)-MIN(F11:I11))/2)</f>
        <v>5.25</v>
      </c>
      <c r="K11" s="56">
        <f t="shared" ref="K11:K14" si="11">(10-J11)</f>
        <v>4.75</v>
      </c>
      <c r="L11" s="24">
        <v>6.7</v>
      </c>
      <c r="M11" s="25">
        <v>7.3</v>
      </c>
      <c r="N11" s="82">
        <v>6</v>
      </c>
      <c r="O11" s="26">
        <v>8.9</v>
      </c>
      <c r="P11" s="22">
        <f t="shared" ref="P11:P14" si="12">((SUM(L11:O11)-MAX(L11:O11)-MIN(L11:O11))/2)</f>
        <v>7</v>
      </c>
      <c r="Q11" s="22">
        <f>10-P11</f>
        <v>3</v>
      </c>
      <c r="R11" s="27">
        <v>0.3</v>
      </c>
      <c r="S11" s="28">
        <f t="shared" ref="S11:S13" si="13">E11+K11+Q11-R11</f>
        <v>9.0499999999999989</v>
      </c>
      <c r="T11" s="29">
        <f>_xlfn.RANK.EQ(S11,$S$11:$S$13,0)</f>
        <v>3</v>
      </c>
    </row>
    <row r="12" spans="1:20" x14ac:dyDescent="0.25">
      <c r="A12" s="14">
        <v>5</v>
      </c>
      <c r="B12" s="55" t="s">
        <v>105</v>
      </c>
      <c r="C12" s="16">
        <v>0.5</v>
      </c>
      <c r="D12" s="17">
        <v>1.9</v>
      </c>
      <c r="E12" s="18">
        <f t="shared" si="9"/>
        <v>2.4</v>
      </c>
      <c r="F12" s="19">
        <v>5.0999999999999996</v>
      </c>
      <c r="G12" s="20">
        <v>5.9</v>
      </c>
      <c r="H12" s="80">
        <v>4.8</v>
      </c>
      <c r="I12" s="21">
        <v>4.5999999999999996</v>
      </c>
      <c r="J12" s="22">
        <f t="shared" si="10"/>
        <v>4.9499999999999993</v>
      </c>
      <c r="K12" s="56">
        <f t="shared" si="11"/>
        <v>5.0500000000000007</v>
      </c>
      <c r="L12" s="24">
        <v>4.5</v>
      </c>
      <c r="M12" s="25">
        <v>5</v>
      </c>
      <c r="N12" s="82">
        <v>5</v>
      </c>
      <c r="O12" s="26">
        <v>5.7</v>
      </c>
      <c r="P12" s="22">
        <f t="shared" si="12"/>
        <v>5</v>
      </c>
      <c r="Q12" s="22">
        <f t="shared" ref="Q12:Q13" si="14">10-P12</f>
        <v>5</v>
      </c>
      <c r="R12" s="27">
        <v>0</v>
      </c>
      <c r="S12" s="28">
        <f t="shared" si="13"/>
        <v>12.450000000000001</v>
      </c>
      <c r="T12" s="29">
        <f t="shared" ref="T12:T13" si="15">_xlfn.RANK.EQ(S12,$S$11:$S$13,0)</f>
        <v>2</v>
      </c>
    </row>
    <row r="13" spans="1:20" x14ac:dyDescent="0.25">
      <c r="A13" s="14">
        <v>6</v>
      </c>
      <c r="B13" s="55" t="s">
        <v>106</v>
      </c>
      <c r="C13" s="16">
        <v>1.3</v>
      </c>
      <c r="D13" s="17">
        <v>2.5</v>
      </c>
      <c r="E13" s="18">
        <f t="shared" si="9"/>
        <v>3.8</v>
      </c>
      <c r="F13" s="19">
        <v>5.2</v>
      </c>
      <c r="G13" s="20">
        <v>4.8</v>
      </c>
      <c r="H13" s="80">
        <v>4.8</v>
      </c>
      <c r="I13" s="21">
        <v>4.8</v>
      </c>
      <c r="J13" s="22">
        <f t="shared" si="10"/>
        <v>4.8000000000000007</v>
      </c>
      <c r="K13" s="56">
        <f t="shared" si="11"/>
        <v>5.1999999999999993</v>
      </c>
      <c r="L13" s="24">
        <v>5.2</v>
      </c>
      <c r="M13" s="25">
        <v>5.6</v>
      </c>
      <c r="N13" s="82">
        <v>6.9</v>
      </c>
      <c r="O13" s="26">
        <v>6</v>
      </c>
      <c r="P13" s="22">
        <f t="shared" si="12"/>
        <v>5.8000000000000025</v>
      </c>
      <c r="Q13" s="22">
        <f t="shared" si="14"/>
        <v>4.1999999999999975</v>
      </c>
      <c r="R13" s="27">
        <v>0</v>
      </c>
      <c r="S13" s="28">
        <f t="shared" si="13"/>
        <v>13.199999999999998</v>
      </c>
      <c r="T13" s="29">
        <f t="shared" si="15"/>
        <v>1</v>
      </c>
    </row>
    <row r="14" spans="1:20" x14ac:dyDescent="0.25">
      <c r="A14" s="14">
        <v>7</v>
      </c>
      <c r="B14" s="92" t="s">
        <v>107</v>
      </c>
      <c r="C14" s="16">
        <v>0</v>
      </c>
      <c r="D14" s="17">
        <v>0</v>
      </c>
      <c r="E14" s="18">
        <f t="shared" ref="E14" si="16">SUM(C14:D14)</f>
        <v>0</v>
      </c>
      <c r="F14" s="19">
        <v>0</v>
      </c>
      <c r="G14" s="20">
        <v>0</v>
      </c>
      <c r="H14" s="80">
        <v>0</v>
      </c>
      <c r="I14" s="21">
        <v>0</v>
      </c>
      <c r="J14" s="22">
        <f t="shared" si="10"/>
        <v>0</v>
      </c>
      <c r="K14" s="56">
        <f t="shared" si="11"/>
        <v>10</v>
      </c>
      <c r="L14" s="24">
        <v>0</v>
      </c>
      <c r="M14" s="25">
        <v>0</v>
      </c>
      <c r="N14" s="82">
        <v>0</v>
      </c>
      <c r="O14" s="26">
        <v>0</v>
      </c>
      <c r="P14" s="22">
        <f t="shared" si="12"/>
        <v>0</v>
      </c>
      <c r="Q14" s="22">
        <f t="shared" ref="Q14" si="17">10-P14</f>
        <v>10</v>
      </c>
      <c r="R14" s="27">
        <v>20</v>
      </c>
      <c r="S14" s="28">
        <f t="shared" ref="S14" si="18">E14+K14+Q14-R14</f>
        <v>0</v>
      </c>
      <c r="T14" s="29" t="s">
        <v>188</v>
      </c>
    </row>
    <row r="16" spans="1:20" x14ac:dyDescent="0.25">
      <c r="A16" s="96" t="s">
        <v>108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x14ac:dyDescent="0.25">
      <c r="A17" s="97" t="s">
        <v>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60" x14ac:dyDescent="0.25">
      <c r="A18" s="1" t="s">
        <v>1</v>
      </c>
      <c r="B18" s="1" t="s">
        <v>2</v>
      </c>
      <c r="C18" s="2" t="s">
        <v>3</v>
      </c>
      <c r="D18" s="3" t="s">
        <v>4</v>
      </c>
      <c r="E18" s="4" t="s">
        <v>5</v>
      </c>
      <c r="F18" s="5" t="s">
        <v>6</v>
      </c>
      <c r="G18" s="6" t="s">
        <v>7</v>
      </c>
      <c r="H18" s="79" t="s">
        <v>8</v>
      </c>
      <c r="I18" s="7" t="s">
        <v>145</v>
      </c>
      <c r="J18" s="4" t="s">
        <v>9</v>
      </c>
      <c r="K18" s="8" t="s">
        <v>10</v>
      </c>
      <c r="L18" s="9" t="s">
        <v>11</v>
      </c>
      <c r="M18" s="10" t="s">
        <v>12</v>
      </c>
      <c r="N18" s="81" t="s">
        <v>13</v>
      </c>
      <c r="O18" s="11" t="s">
        <v>146</v>
      </c>
      <c r="P18" s="4" t="s">
        <v>14</v>
      </c>
      <c r="Q18" s="4" t="s">
        <v>15</v>
      </c>
      <c r="R18" s="12" t="s">
        <v>16</v>
      </c>
      <c r="S18" s="13" t="s">
        <v>17</v>
      </c>
      <c r="T18" s="12" t="s">
        <v>18</v>
      </c>
    </row>
    <row r="19" spans="1:20" x14ac:dyDescent="0.25">
      <c r="A19" s="14">
        <v>8</v>
      </c>
      <c r="B19" s="55" t="s">
        <v>109</v>
      </c>
      <c r="C19" s="16">
        <v>0.1</v>
      </c>
      <c r="D19" s="17">
        <v>1.5</v>
      </c>
      <c r="E19" s="18">
        <f t="shared" ref="E19:E21" si="19">SUM(C19:D19)</f>
        <v>1.6</v>
      </c>
      <c r="F19" s="19">
        <v>6.7</v>
      </c>
      <c r="G19" s="20">
        <v>5.0999999999999996</v>
      </c>
      <c r="H19" s="80">
        <v>5</v>
      </c>
      <c r="I19" s="21">
        <v>4.0999999999999996</v>
      </c>
      <c r="J19" s="22">
        <f t="shared" ref="J19:J21" si="20">((SUM(F19:I19)-MAX(F19:I19)-MIN(F19:I19))/2)</f>
        <v>5.05</v>
      </c>
      <c r="K19" s="56">
        <f t="shared" ref="K19:K21" si="21">(10-J19)</f>
        <v>4.95</v>
      </c>
      <c r="L19" s="24">
        <v>8</v>
      </c>
      <c r="M19" s="25">
        <v>7.8</v>
      </c>
      <c r="N19" s="82">
        <v>6.7</v>
      </c>
      <c r="O19" s="26">
        <v>7.5</v>
      </c>
      <c r="P19" s="22">
        <f t="shared" ref="P19:P21" si="22">((SUM(L19:O19)-MAX(L19:O19)-MIN(L19:O19))/2)</f>
        <v>7.65</v>
      </c>
      <c r="Q19" s="22">
        <f>10-P19</f>
        <v>2.3499999999999996</v>
      </c>
      <c r="R19" s="27">
        <v>0</v>
      </c>
      <c r="S19" s="28">
        <f t="shared" ref="S19:S21" si="23">E19+K19+Q19-R19</f>
        <v>8.9</v>
      </c>
      <c r="T19" s="29">
        <v>2</v>
      </c>
    </row>
    <row r="20" spans="1:20" x14ac:dyDescent="0.25">
      <c r="A20" s="14">
        <v>9</v>
      </c>
      <c r="B20" s="92" t="s">
        <v>110</v>
      </c>
      <c r="C20" s="16">
        <v>0</v>
      </c>
      <c r="D20" s="17">
        <v>0</v>
      </c>
      <c r="E20" s="18">
        <f t="shared" si="19"/>
        <v>0</v>
      </c>
      <c r="F20" s="19">
        <v>0</v>
      </c>
      <c r="G20" s="20">
        <v>0</v>
      </c>
      <c r="H20" s="80">
        <v>0</v>
      </c>
      <c r="I20" s="21">
        <v>0</v>
      </c>
      <c r="J20" s="22">
        <f t="shared" si="20"/>
        <v>0</v>
      </c>
      <c r="K20" s="56">
        <f t="shared" si="21"/>
        <v>10</v>
      </c>
      <c r="L20" s="24">
        <v>0</v>
      </c>
      <c r="M20" s="25">
        <v>0</v>
      </c>
      <c r="N20" s="82">
        <v>0</v>
      </c>
      <c r="O20" s="26">
        <v>0</v>
      </c>
      <c r="P20" s="22">
        <f t="shared" si="22"/>
        <v>0</v>
      </c>
      <c r="Q20" s="22">
        <f t="shared" ref="Q20:Q21" si="24">10-P20</f>
        <v>10</v>
      </c>
      <c r="R20" s="27">
        <v>20</v>
      </c>
      <c r="S20" s="28">
        <f t="shared" si="23"/>
        <v>0</v>
      </c>
      <c r="T20" s="29" t="s">
        <v>188</v>
      </c>
    </row>
    <row r="21" spans="1:20" x14ac:dyDescent="0.25">
      <c r="A21" s="14">
        <v>10</v>
      </c>
      <c r="B21" s="55" t="s">
        <v>111</v>
      </c>
      <c r="C21" s="16">
        <v>3.1</v>
      </c>
      <c r="D21" s="17">
        <v>3</v>
      </c>
      <c r="E21" s="18">
        <f t="shared" si="19"/>
        <v>6.1</v>
      </c>
      <c r="F21" s="19">
        <v>6.7</v>
      </c>
      <c r="G21" s="20">
        <v>5.8</v>
      </c>
      <c r="H21" s="80">
        <v>5.2</v>
      </c>
      <c r="I21" s="21">
        <v>4.9000000000000004</v>
      </c>
      <c r="J21" s="22">
        <f t="shared" si="20"/>
        <v>5.5000000000000009</v>
      </c>
      <c r="K21" s="56">
        <f t="shared" si="21"/>
        <v>4.4999999999999991</v>
      </c>
      <c r="L21" s="24">
        <v>8.5</v>
      </c>
      <c r="M21" s="25">
        <v>7.8</v>
      </c>
      <c r="N21" s="82">
        <v>7.3</v>
      </c>
      <c r="O21" s="26">
        <v>7.3</v>
      </c>
      <c r="P21" s="22">
        <f t="shared" si="22"/>
        <v>7.5500000000000007</v>
      </c>
      <c r="Q21" s="22">
        <f t="shared" si="24"/>
        <v>2.4499999999999993</v>
      </c>
      <c r="R21" s="27">
        <v>0.3</v>
      </c>
      <c r="S21" s="28">
        <f t="shared" si="23"/>
        <v>12.749999999999996</v>
      </c>
      <c r="T21" s="29">
        <v>1</v>
      </c>
    </row>
    <row r="23" spans="1:20" x14ac:dyDescent="0.25">
      <c r="A23" s="96" t="s">
        <v>99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x14ac:dyDescent="0.25">
      <c r="A24" s="97" t="s">
        <v>19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60" x14ac:dyDescent="0.25">
      <c r="A25" s="1" t="s">
        <v>1</v>
      </c>
      <c r="B25" s="1" t="s">
        <v>2</v>
      </c>
      <c r="C25" s="2" t="s">
        <v>3</v>
      </c>
      <c r="D25" s="3" t="s">
        <v>4</v>
      </c>
      <c r="E25" s="4" t="s">
        <v>5</v>
      </c>
      <c r="F25" s="5" t="s">
        <v>6</v>
      </c>
      <c r="G25" s="6" t="s">
        <v>7</v>
      </c>
      <c r="H25" s="79" t="s">
        <v>8</v>
      </c>
      <c r="I25" s="7" t="s">
        <v>145</v>
      </c>
      <c r="J25" s="4" t="s">
        <v>9</v>
      </c>
      <c r="K25" s="8" t="s">
        <v>10</v>
      </c>
      <c r="L25" s="9" t="s">
        <v>11</v>
      </c>
      <c r="M25" s="10" t="s">
        <v>12</v>
      </c>
      <c r="N25" s="81" t="s">
        <v>13</v>
      </c>
      <c r="O25" s="11" t="s">
        <v>146</v>
      </c>
      <c r="P25" s="4" t="s">
        <v>14</v>
      </c>
      <c r="Q25" s="4" t="s">
        <v>15</v>
      </c>
      <c r="R25" s="12" t="s">
        <v>16</v>
      </c>
      <c r="S25" s="13" t="s">
        <v>17</v>
      </c>
      <c r="T25" s="12" t="s">
        <v>18</v>
      </c>
    </row>
    <row r="26" spans="1:20" x14ac:dyDescent="0.25">
      <c r="A26" s="14">
        <v>11</v>
      </c>
      <c r="B26" s="55" t="s">
        <v>100</v>
      </c>
      <c r="C26" s="16">
        <v>0.7</v>
      </c>
      <c r="D26" s="17">
        <v>0.8</v>
      </c>
      <c r="E26" s="18">
        <f t="shared" ref="E26:E28" si="25">SUM(C26:D26)</f>
        <v>1.5</v>
      </c>
      <c r="F26" s="19">
        <v>5.0999999999999996</v>
      </c>
      <c r="G26" s="20">
        <v>4.8</v>
      </c>
      <c r="H26" s="80">
        <v>4.5999999999999996</v>
      </c>
      <c r="I26" s="21">
        <v>4.4000000000000004</v>
      </c>
      <c r="J26" s="22">
        <f t="shared" ref="J26:J28" si="26">((SUM(F26:I26)-MAX(F26:I26)-MIN(F26:I26))/2)</f>
        <v>4.6999999999999993</v>
      </c>
      <c r="K26" s="56">
        <f t="shared" ref="K26:K28" si="27">(10-J26)</f>
        <v>5.3000000000000007</v>
      </c>
      <c r="L26" s="24">
        <v>5.3</v>
      </c>
      <c r="M26" s="25">
        <v>5.9</v>
      </c>
      <c r="N26" s="82">
        <v>6</v>
      </c>
      <c r="O26" s="26">
        <v>7.3</v>
      </c>
      <c r="P26" s="22">
        <f t="shared" ref="P26:P28" si="28">((SUM(L26:O26)-MAX(L26:O26)-MIN(L26:O26))/2)</f>
        <v>5.9499999999999993</v>
      </c>
      <c r="Q26" s="22">
        <f>10-P26</f>
        <v>4.0500000000000007</v>
      </c>
      <c r="R26" s="27">
        <v>0</v>
      </c>
      <c r="S26" s="28">
        <f t="shared" ref="S26:S28" si="29">E26+K26+Q26-R26</f>
        <v>10.850000000000001</v>
      </c>
      <c r="T26" s="29">
        <f>_xlfn.RANK.EQ(S26,$S$26:$S$28,0)</f>
        <v>2</v>
      </c>
    </row>
    <row r="27" spans="1:20" x14ac:dyDescent="0.25">
      <c r="A27" s="14">
        <v>12</v>
      </c>
      <c r="B27" s="58" t="s">
        <v>101</v>
      </c>
      <c r="C27" s="16">
        <v>1</v>
      </c>
      <c r="D27" s="17">
        <v>2.4</v>
      </c>
      <c r="E27" s="18">
        <f t="shared" si="25"/>
        <v>3.4</v>
      </c>
      <c r="F27" s="19">
        <v>6.5</v>
      </c>
      <c r="G27" s="20">
        <v>6.1</v>
      </c>
      <c r="H27" s="80">
        <v>5.6</v>
      </c>
      <c r="I27" s="21">
        <v>4.2</v>
      </c>
      <c r="J27" s="22">
        <f t="shared" si="26"/>
        <v>5.85</v>
      </c>
      <c r="K27" s="56">
        <f t="shared" si="27"/>
        <v>4.1500000000000004</v>
      </c>
      <c r="L27" s="24">
        <v>7</v>
      </c>
      <c r="M27" s="25">
        <v>6.7</v>
      </c>
      <c r="N27" s="82">
        <v>7.6</v>
      </c>
      <c r="O27" s="26">
        <v>6.1</v>
      </c>
      <c r="P27" s="22">
        <f t="shared" si="28"/>
        <v>6.8499999999999988</v>
      </c>
      <c r="Q27" s="22">
        <f t="shared" ref="Q27:Q28" si="30">10-P27</f>
        <v>3.1500000000000012</v>
      </c>
      <c r="R27" s="27">
        <v>0</v>
      </c>
      <c r="S27" s="28">
        <f t="shared" si="29"/>
        <v>10.700000000000003</v>
      </c>
      <c r="T27" s="29">
        <f t="shared" ref="T27:T28" si="31">_xlfn.RANK.EQ(S27,$S$26:$S$28,0)</f>
        <v>3</v>
      </c>
    </row>
    <row r="28" spans="1:20" x14ac:dyDescent="0.25">
      <c r="A28" s="14">
        <v>13</v>
      </c>
      <c r="B28" s="59" t="s">
        <v>102</v>
      </c>
      <c r="C28" s="16">
        <v>1.1000000000000001</v>
      </c>
      <c r="D28" s="17">
        <v>1.8</v>
      </c>
      <c r="E28" s="18">
        <f t="shared" si="25"/>
        <v>2.9000000000000004</v>
      </c>
      <c r="F28" s="19">
        <v>5.4</v>
      </c>
      <c r="G28" s="20">
        <v>4.8</v>
      </c>
      <c r="H28" s="80">
        <v>4.5</v>
      </c>
      <c r="I28" s="21">
        <v>4.3</v>
      </c>
      <c r="J28" s="22">
        <f t="shared" si="26"/>
        <v>4.6500000000000004</v>
      </c>
      <c r="K28" s="56">
        <f t="shared" si="27"/>
        <v>5.35</v>
      </c>
      <c r="L28" s="24">
        <v>4</v>
      </c>
      <c r="M28" s="25">
        <v>4.4000000000000004</v>
      </c>
      <c r="N28" s="82">
        <v>5.9</v>
      </c>
      <c r="O28" s="26">
        <v>5</v>
      </c>
      <c r="P28" s="22">
        <f t="shared" si="28"/>
        <v>4.7</v>
      </c>
      <c r="Q28" s="22">
        <f t="shared" si="30"/>
        <v>5.3</v>
      </c>
      <c r="R28" s="27">
        <v>0</v>
      </c>
      <c r="S28" s="28">
        <f t="shared" si="29"/>
        <v>13.55</v>
      </c>
      <c r="T28" s="29">
        <f t="shared" si="31"/>
        <v>1</v>
      </c>
    </row>
    <row r="30" spans="1:20" x14ac:dyDescent="0.25">
      <c r="A30" s="96" t="s">
        <v>103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x14ac:dyDescent="0.25">
      <c r="A31" s="97" t="s">
        <v>60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0" ht="60" x14ac:dyDescent="0.25">
      <c r="A32" s="1" t="s">
        <v>1</v>
      </c>
      <c r="B32" s="1" t="s">
        <v>2</v>
      </c>
      <c r="C32" s="2" t="s">
        <v>3</v>
      </c>
      <c r="D32" s="3" t="s">
        <v>4</v>
      </c>
      <c r="E32" s="4" t="s">
        <v>5</v>
      </c>
      <c r="F32" s="5" t="s">
        <v>6</v>
      </c>
      <c r="G32" s="6" t="s">
        <v>7</v>
      </c>
      <c r="H32" s="79" t="s">
        <v>8</v>
      </c>
      <c r="I32" s="7" t="s">
        <v>145</v>
      </c>
      <c r="J32" s="4" t="s">
        <v>9</v>
      </c>
      <c r="K32" s="8" t="s">
        <v>10</v>
      </c>
      <c r="L32" s="9" t="s">
        <v>11</v>
      </c>
      <c r="M32" s="10" t="s">
        <v>12</v>
      </c>
      <c r="N32" s="81" t="s">
        <v>13</v>
      </c>
      <c r="O32" s="11" t="s">
        <v>146</v>
      </c>
      <c r="P32" s="4" t="s">
        <v>14</v>
      </c>
      <c r="Q32" s="4" t="s">
        <v>15</v>
      </c>
      <c r="R32" s="12" t="s">
        <v>16</v>
      </c>
      <c r="S32" s="13" t="s">
        <v>17</v>
      </c>
      <c r="T32" s="12" t="s">
        <v>18</v>
      </c>
    </row>
    <row r="33" spans="1:20" x14ac:dyDescent="0.25">
      <c r="A33" s="14">
        <v>14</v>
      </c>
      <c r="B33" s="55" t="s">
        <v>104</v>
      </c>
      <c r="C33" s="16">
        <v>0.4</v>
      </c>
      <c r="D33" s="17">
        <v>2.9</v>
      </c>
      <c r="E33" s="18">
        <f t="shared" ref="E33:E36" si="32">SUM(C33:D33)</f>
        <v>3.3</v>
      </c>
      <c r="F33" s="19">
        <v>4</v>
      </c>
      <c r="G33" s="20">
        <v>5.9</v>
      </c>
      <c r="H33" s="80">
        <v>4.7</v>
      </c>
      <c r="I33" s="21">
        <v>5.3</v>
      </c>
      <c r="J33" s="22">
        <f t="shared" ref="J33:J36" si="33">((SUM(F33:I33)-MAX(F33:I33)-MIN(F33:I33))/2)</f>
        <v>5.0000000000000009</v>
      </c>
      <c r="K33" s="56">
        <f t="shared" ref="K33:K36" si="34">(10-J33)</f>
        <v>4.9999999999999991</v>
      </c>
      <c r="L33" s="24">
        <v>8</v>
      </c>
      <c r="M33" s="25">
        <v>7.4</v>
      </c>
      <c r="N33" s="82">
        <v>7.5</v>
      </c>
      <c r="O33" s="26">
        <v>7.8</v>
      </c>
      <c r="P33" s="22">
        <f t="shared" ref="P33:P36" si="35">((SUM(L33:O33)-MAX(L33:O33)-MIN(L33:O33))/2)</f>
        <v>7.6499999999999995</v>
      </c>
      <c r="Q33" s="22">
        <f>10-P33</f>
        <v>2.3500000000000005</v>
      </c>
      <c r="R33" s="27">
        <f>0.3+0.6</f>
        <v>0.89999999999999991</v>
      </c>
      <c r="S33" s="28">
        <f t="shared" ref="S33:S36" si="36">E33+K33+Q33-R33</f>
        <v>9.7499999999999982</v>
      </c>
      <c r="T33" s="29">
        <f>_xlfn.RANK.EQ(S33,$S$33:$S$35,0)</f>
        <v>3</v>
      </c>
    </row>
    <row r="34" spans="1:20" x14ac:dyDescent="0.25">
      <c r="A34" s="14">
        <v>15</v>
      </c>
      <c r="B34" s="55" t="s">
        <v>105</v>
      </c>
      <c r="C34" s="16">
        <v>0.4</v>
      </c>
      <c r="D34" s="17">
        <v>2.2999999999999998</v>
      </c>
      <c r="E34" s="18">
        <f t="shared" si="32"/>
        <v>2.6999999999999997</v>
      </c>
      <c r="F34" s="19">
        <v>5.7</v>
      </c>
      <c r="G34" s="20">
        <v>4.9000000000000004</v>
      </c>
      <c r="H34" s="80">
        <v>5.4</v>
      </c>
      <c r="I34" s="21">
        <v>4.5999999999999996</v>
      </c>
      <c r="J34" s="22">
        <f t="shared" si="33"/>
        <v>5.1500000000000012</v>
      </c>
      <c r="K34" s="56">
        <f t="shared" si="34"/>
        <v>4.8499999999999988</v>
      </c>
      <c r="L34" s="24">
        <v>6.7</v>
      </c>
      <c r="M34" s="25">
        <v>5</v>
      </c>
      <c r="N34" s="82">
        <v>6.3</v>
      </c>
      <c r="O34" s="26">
        <v>6.6</v>
      </c>
      <c r="P34" s="22">
        <f t="shared" si="35"/>
        <v>6.4500000000000011</v>
      </c>
      <c r="Q34" s="22">
        <f t="shared" ref="Q34:Q36" si="37">10-P34</f>
        <v>3.5499999999999989</v>
      </c>
      <c r="R34" s="27">
        <v>0.3</v>
      </c>
      <c r="S34" s="28">
        <f t="shared" si="36"/>
        <v>10.799999999999997</v>
      </c>
      <c r="T34" s="29">
        <f t="shared" ref="T34:T35" si="38">_xlfn.RANK.EQ(S34,$S$33:$S$35,0)</f>
        <v>2</v>
      </c>
    </row>
    <row r="35" spans="1:20" x14ac:dyDescent="0.25">
      <c r="A35" s="14">
        <v>16</v>
      </c>
      <c r="B35" s="55" t="s">
        <v>106</v>
      </c>
      <c r="C35" s="16">
        <v>1</v>
      </c>
      <c r="D35" s="17">
        <v>3.6</v>
      </c>
      <c r="E35" s="18">
        <f t="shared" si="32"/>
        <v>4.5999999999999996</v>
      </c>
      <c r="F35" s="19">
        <v>5.4</v>
      </c>
      <c r="G35" s="20">
        <v>4.4000000000000004</v>
      </c>
      <c r="H35" s="80">
        <v>5.7</v>
      </c>
      <c r="I35" s="21">
        <v>3.8</v>
      </c>
      <c r="J35" s="22">
        <f t="shared" si="33"/>
        <v>4.9000000000000004</v>
      </c>
      <c r="K35" s="56">
        <f t="shared" si="34"/>
        <v>5.0999999999999996</v>
      </c>
      <c r="L35" s="24">
        <v>7.4</v>
      </c>
      <c r="M35" s="25">
        <v>7.3</v>
      </c>
      <c r="N35" s="82">
        <v>7</v>
      </c>
      <c r="O35" s="26">
        <v>6.5</v>
      </c>
      <c r="P35" s="22">
        <f t="shared" si="35"/>
        <v>7.1499999999999986</v>
      </c>
      <c r="Q35" s="22">
        <f t="shared" si="37"/>
        <v>2.8500000000000014</v>
      </c>
      <c r="R35" s="27">
        <v>0</v>
      </c>
      <c r="S35" s="28">
        <f t="shared" si="36"/>
        <v>12.55</v>
      </c>
      <c r="T35" s="29">
        <f t="shared" si="38"/>
        <v>1</v>
      </c>
    </row>
    <row r="36" spans="1:20" x14ac:dyDescent="0.25">
      <c r="A36" s="14">
        <v>17</v>
      </c>
      <c r="B36" s="92" t="s">
        <v>107</v>
      </c>
      <c r="C36" s="16">
        <v>0</v>
      </c>
      <c r="D36" s="17">
        <v>0</v>
      </c>
      <c r="E36" s="18">
        <f t="shared" si="32"/>
        <v>0</v>
      </c>
      <c r="F36" s="19">
        <v>0</v>
      </c>
      <c r="G36" s="20">
        <v>0</v>
      </c>
      <c r="H36" s="80">
        <v>0</v>
      </c>
      <c r="I36" s="21">
        <v>0</v>
      </c>
      <c r="J36" s="22">
        <f t="shared" si="33"/>
        <v>0</v>
      </c>
      <c r="K36" s="56">
        <f t="shared" si="34"/>
        <v>10</v>
      </c>
      <c r="L36" s="24">
        <v>0</v>
      </c>
      <c r="M36" s="25">
        <v>0</v>
      </c>
      <c r="N36" s="82">
        <v>0</v>
      </c>
      <c r="O36" s="26">
        <v>0</v>
      </c>
      <c r="P36" s="22">
        <f t="shared" si="35"/>
        <v>0</v>
      </c>
      <c r="Q36" s="22">
        <f t="shared" si="37"/>
        <v>10</v>
      </c>
      <c r="R36" s="27">
        <v>20</v>
      </c>
      <c r="S36" s="28">
        <f t="shared" si="36"/>
        <v>0</v>
      </c>
      <c r="T36" s="29" t="s">
        <v>188</v>
      </c>
    </row>
    <row r="38" spans="1:20" x14ac:dyDescent="0.25">
      <c r="A38" s="96" t="s">
        <v>108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x14ac:dyDescent="0.25">
      <c r="A39" s="97" t="s">
        <v>126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60" x14ac:dyDescent="0.25">
      <c r="A40" s="1" t="s">
        <v>1</v>
      </c>
      <c r="B40" s="1" t="s">
        <v>2</v>
      </c>
      <c r="C40" s="2" t="s">
        <v>3</v>
      </c>
      <c r="D40" s="3" t="s">
        <v>4</v>
      </c>
      <c r="E40" s="4" t="s">
        <v>5</v>
      </c>
      <c r="F40" s="5" t="s">
        <v>6</v>
      </c>
      <c r="G40" s="6" t="s">
        <v>7</v>
      </c>
      <c r="H40" s="79" t="s">
        <v>8</v>
      </c>
      <c r="I40" s="7" t="s">
        <v>145</v>
      </c>
      <c r="J40" s="4" t="s">
        <v>9</v>
      </c>
      <c r="K40" s="8" t="s">
        <v>10</v>
      </c>
      <c r="L40" s="9" t="s">
        <v>11</v>
      </c>
      <c r="M40" s="10" t="s">
        <v>12</v>
      </c>
      <c r="N40" s="81" t="s">
        <v>13</v>
      </c>
      <c r="O40" s="11" t="s">
        <v>146</v>
      </c>
      <c r="P40" s="4" t="s">
        <v>14</v>
      </c>
      <c r="Q40" s="4" t="s">
        <v>15</v>
      </c>
      <c r="R40" s="12" t="s">
        <v>16</v>
      </c>
      <c r="S40" s="13" t="s">
        <v>17</v>
      </c>
      <c r="T40" s="12" t="s">
        <v>18</v>
      </c>
    </row>
    <row r="41" spans="1:20" x14ac:dyDescent="0.25">
      <c r="A41" s="14">
        <v>18</v>
      </c>
      <c r="B41" s="55" t="s">
        <v>109</v>
      </c>
      <c r="C41" s="16">
        <v>0.4</v>
      </c>
      <c r="D41" s="17">
        <v>0.6</v>
      </c>
      <c r="E41" s="18">
        <f t="shared" ref="E41:E43" si="39">SUM(C41:D41)</f>
        <v>1</v>
      </c>
      <c r="F41" s="19">
        <v>6.5</v>
      </c>
      <c r="G41" s="20">
        <v>6.1</v>
      </c>
      <c r="H41" s="80">
        <v>5.2</v>
      </c>
      <c r="I41" s="21">
        <v>7.5</v>
      </c>
      <c r="J41" s="22">
        <f t="shared" ref="J41:J43" si="40">((SUM(F41:I41)-MAX(F41:I41)-MIN(F41:I41))/2)</f>
        <v>6.3000000000000007</v>
      </c>
      <c r="K41" s="56">
        <f t="shared" ref="K41:K43" si="41">(10-J41)</f>
        <v>3.6999999999999993</v>
      </c>
      <c r="L41" s="24">
        <v>9.6</v>
      </c>
      <c r="M41" s="25">
        <v>9</v>
      </c>
      <c r="N41" s="82">
        <v>9.6</v>
      </c>
      <c r="O41" s="26">
        <v>9.6</v>
      </c>
      <c r="P41" s="22">
        <f t="shared" ref="P41:P43" si="42">((SUM(L41:O41)-MAX(L41:O41)-MIN(L41:O41))/2)</f>
        <v>9.6000000000000014</v>
      </c>
      <c r="Q41" s="22">
        <f>10-P41</f>
        <v>0.39999999999999858</v>
      </c>
      <c r="R41" s="27">
        <v>0.6</v>
      </c>
      <c r="S41" s="28">
        <f t="shared" ref="S41:S43" si="43">E41+K41+Q41-R41</f>
        <v>4.4999999999999982</v>
      </c>
      <c r="T41" s="29">
        <v>2</v>
      </c>
    </row>
    <row r="42" spans="1:20" x14ac:dyDescent="0.25">
      <c r="A42" s="14">
        <v>19</v>
      </c>
      <c r="B42" s="92" t="s">
        <v>110</v>
      </c>
      <c r="C42" s="16">
        <v>0</v>
      </c>
      <c r="D42" s="17">
        <v>0</v>
      </c>
      <c r="E42" s="18">
        <f t="shared" si="39"/>
        <v>0</v>
      </c>
      <c r="F42" s="19">
        <v>0</v>
      </c>
      <c r="G42" s="20">
        <v>0</v>
      </c>
      <c r="H42" s="80">
        <v>0</v>
      </c>
      <c r="I42" s="21">
        <v>0</v>
      </c>
      <c r="J42" s="22">
        <f t="shared" si="40"/>
        <v>0</v>
      </c>
      <c r="K42" s="56">
        <f t="shared" si="41"/>
        <v>10</v>
      </c>
      <c r="L42" s="24">
        <v>0</v>
      </c>
      <c r="M42" s="25">
        <v>0</v>
      </c>
      <c r="N42" s="82">
        <v>0</v>
      </c>
      <c r="O42" s="26">
        <v>0</v>
      </c>
      <c r="P42" s="22">
        <f t="shared" si="42"/>
        <v>0</v>
      </c>
      <c r="Q42" s="22">
        <f t="shared" ref="Q42:Q43" si="44">10-P42</f>
        <v>10</v>
      </c>
      <c r="R42" s="27">
        <v>20</v>
      </c>
      <c r="S42" s="28">
        <f t="shared" si="43"/>
        <v>0</v>
      </c>
      <c r="T42" s="29" t="s">
        <v>188</v>
      </c>
    </row>
    <row r="43" spans="1:20" x14ac:dyDescent="0.25">
      <c r="A43" s="14">
        <v>20</v>
      </c>
      <c r="B43" s="55" t="s">
        <v>111</v>
      </c>
      <c r="C43" s="16">
        <v>2.5</v>
      </c>
      <c r="D43" s="17">
        <v>2.9</v>
      </c>
      <c r="E43" s="18">
        <f t="shared" si="39"/>
        <v>5.4</v>
      </c>
      <c r="F43" s="19">
        <v>5.5</v>
      </c>
      <c r="G43" s="20">
        <v>3.7</v>
      </c>
      <c r="H43" s="80">
        <v>5.0999999999999996</v>
      </c>
      <c r="I43" s="21">
        <v>4.5999999999999996</v>
      </c>
      <c r="J43" s="22">
        <f t="shared" si="40"/>
        <v>4.8499999999999996</v>
      </c>
      <c r="K43" s="56">
        <f t="shared" si="41"/>
        <v>5.15</v>
      </c>
      <c r="L43" s="24">
        <v>3.8</v>
      </c>
      <c r="M43" s="25">
        <v>8</v>
      </c>
      <c r="N43" s="82">
        <v>6</v>
      </c>
      <c r="O43" s="26">
        <v>6.6</v>
      </c>
      <c r="P43" s="22">
        <f t="shared" si="42"/>
        <v>6.2999999999999989</v>
      </c>
      <c r="Q43" s="22">
        <f t="shared" si="44"/>
        <v>3.7000000000000011</v>
      </c>
      <c r="R43" s="27">
        <v>0</v>
      </c>
      <c r="S43" s="28">
        <f t="shared" si="43"/>
        <v>14.250000000000002</v>
      </c>
      <c r="T43" s="29">
        <v>1</v>
      </c>
    </row>
    <row r="45" spans="1:20" x14ac:dyDescent="0.25">
      <c r="E45" s="95" t="s">
        <v>147</v>
      </c>
      <c r="F45" s="95"/>
      <c r="G45" s="95"/>
      <c r="H45" s="95"/>
      <c r="I45" s="95"/>
      <c r="J45" s="95"/>
      <c r="K45" s="95"/>
      <c r="L45" s="95"/>
      <c r="M45" s="95"/>
    </row>
    <row r="46" spans="1:20" x14ac:dyDescent="0.25">
      <c r="E46" s="83" t="s">
        <v>148</v>
      </c>
      <c r="F46" s="93" t="s">
        <v>149</v>
      </c>
      <c r="G46" s="94"/>
      <c r="H46" s="84" t="s">
        <v>150</v>
      </c>
      <c r="I46" s="93" t="s">
        <v>163</v>
      </c>
      <c r="J46" s="94"/>
      <c r="K46" s="84" t="s">
        <v>151</v>
      </c>
      <c r="L46" s="93" t="s">
        <v>186</v>
      </c>
      <c r="M46" s="94"/>
    </row>
    <row r="47" spans="1:20" x14ac:dyDescent="0.25">
      <c r="E47" s="85" t="s">
        <v>152</v>
      </c>
      <c r="F47" s="93" t="s">
        <v>162</v>
      </c>
      <c r="G47" s="94"/>
      <c r="H47" s="84" t="s">
        <v>154</v>
      </c>
      <c r="I47" s="93" t="s">
        <v>171</v>
      </c>
      <c r="J47" s="94"/>
      <c r="K47" s="84" t="s">
        <v>155</v>
      </c>
      <c r="L47" s="93" t="s">
        <v>183</v>
      </c>
      <c r="M47" s="94"/>
    </row>
    <row r="48" spans="1:20" x14ac:dyDescent="0.25">
      <c r="E48" s="85" t="s">
        <v>157</v>
      </c>
      <c r="F48" s="93" t="s">
        <v>158</v>
      </c>
      <c r="G48" s="94"/>
      <c r="H48" s="84" t="s">
        <v>8</v>
      </c>
      <c r="I48" s="93" t="s">
        <v>185</v>
      </c>
      <c r="J48" s="94"/>
      <c r="K48" s="84" t="s">
        <v>159</v>
      </c>
      <c r="L48" s="93" t="s">
        <v>173</v>
      </c>
      <c r="M48" s="94"/>
    </row>
    <row r="49" spans="5:13" x14ac:dyDescent="0.25">
      <c r="E49" s="85" t="s">
        <v>161</v>
      </c>
      <c r="F49" s="93" t="s">
        <v>170</v>
      </c>
      <c r="G49" s="94"/>
      <c r="H49" s="84" t="s">
        <v>145</v>
      </c>
      <c r="I49" s="93" t="s">
        <v>160</v>
      </c>
      <c r="J49" s="94"/>
      <c r="K49" s="84" t="s">
        <v>164</v>
      </c>
      <c r="L49" s="93" t="s">
        <v>189</v>
      </c>
      <c r="M49" s="94"/>
    </row>
    <row r="50" spans="5:13" x14ac:dyDescent="0.25">
      <c r="E50" s="85" t="s">
        <v>166</v>
      </c>
      <c r="F50" s="93" t="s">
        <v>184</v>
      </c>
      <c r="G50" s="94"/>
      <c r="H50" s="84" t="s">
        <v>167</v>
      </c>
      <c r="I50" s="93" t="s">
        <v>182</v>
      </c>
      <c r="J50" s="94"/>
      <c r="K50" s="84" t="s">
        <v>168</v>
      </c>
      <c r="L50" s="93"/>
      <c r="M50" s="94"/>
    </row>
  </sheetData>
  <mergeCells count="28">
    <mergeCell ref="A1:T1"/>
    <mergeCell ref="A2:T2"/>
    <mergeCell ref="A38:T38"/>
    <mergeCell ref="A39:T39"/>
    <mergeCell ref="A8:T8"/>
    <mergeCell ref="A9:T9"/>
    <mergeCell ref="A16:T16"/>
    <mergeCell ref="A17:T17"/>
    <mergeCell ref="A23:T23"/>
    <mergeCell ref="A24:T24"/>
    <mergeCell ref="A30:T30"/>
    <mergeCell ref="A31:T31"/>
    <mergeCell ref="E45:M45"/>
    <mergeCell ref="F46:G46"/>
    <mergeCell ref="I46:J46"/>
    <mergeCell ref="L46:M46"/>
    <mergeCell ref="F47:G47"/>
    <mergeCell ref="I47:J47"/>
    <mergeCell ref="L47:M47"/>
    <mergeCell ref="F50:G50"/>
    <mergeCell ref="I50:J50"/>
    <mergeCell ref="L50:M50"/>
    <mergeCell ref="F48:G48"/>
    <mergeCell ref="I48:J48"/>
    <mergeCell ref="L48:M48"/>
    <mergeCell ref="F49:G49"/>
    <mergeCell ref="I49:J49"/>
    <mergeCell ref="L49:M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2C19-3007-4D34-8BB6-E7580D8EDB8A}">
  <sheetPr>
    <tabColor rgb="FFFFCC00"/>
  </sheetPr>
  <dimension ref="A1:K41"/>
  <sheetViews>
    <sheetView topLeftCell="A16" workbookViewId="0">
      <selection activeCell="E37" sqref="E37"/>
    </sheetView>
  </sheetViews>
  <sheetFormatPr baseColWidth="10" defaultRowHeight="15" x14ac:dyDescent="0.25"/>
  <cols>
    <col min="1" max="1" width="3.28515625" bestFit="1" customWidth="1"/>
    <col min="2" max="2" width="66.7109375" bestFit="1" customWidth="1"/>
    <col min="5" max="5" width="4.42578125" customWidth="1"/>
    <col min="6" max="6" width="29.140625" customWidth="1"/>
    <col min="7" max="7" width="5.5703125" style="36" bestFit="1" customWidth="1"/>
  </cols>
  <sheetData>
    <row r="1" spans="1:11" x14ac:dyDescent="0.25">
      <c r="A1" s="130" t="s">
        <v>112</v>
      </c>
      <c r="B1" s="131"/>
      <c r="C1" s="131"/>
      <c r="D1" s="132"/>
      <c r="F1" s="129" t="s">
        <v>36</v>
      </c>
      <c r="G1" s="129"/>
      <c r="H1" s="129"/>
      <c r="I1" s="129"/>
      <c r="J1" s="129"/>
      <c r="K1" s="129"/>
    </row>
    <row r="2" spans="1:11" x14ac:dyDescent="0.25">
      <c r="A2" s="123" t="s">
        <v>60</v>
      </c>
      <c r="B2" s="98"/>
      <c r="C2" s="54" t="s">
        <v>37</v>
      </c>
      <c r="D2" s="65" t="s">
        <v>38</v>
      </c>
      <c r="F2" s="102" t="s">
        <v>116</v>
      </c>
      <c r="G2" s="102"/>
      <c r="H2" s="103" t="s">
        <v>60</v>
      </c>
      <c r="I2" s="105" t="s">
        <v>19</v>
      </c>
      <c r="J2" s="109" t="s">
        <v>17</v>
      </c>
      <c r="K2" s="111" t="s">
        <v>38</v>
      </c>
    </row>
    <row r="3" spans="1:11" s="42" customFormat="1" x14ac:dyDescent="0.25">
      <c r="A3" s="66">
        <v>1</v>
      </c>
      <c r="B3" s="61" t="s">
        <v>100</v>
      </c>
      <c r="C3" s="40">
        <f>'CONJ 2'!S4</f>
        <v>8.65</v>
      </c>
      <c r="D3" s="67">
        <f>_xlfn.RANK.EQ(C3,$C$3:$C$5,0)</f>
        <v>3</v>
      </c>
      <c r="F3" s="113" t="s">
        <v>91</v>
      </c>
      <c r="G3" s="113"/>
      <c r="H3" s="104"/>
      <c r="I3" s="106"/>
      <c r="J3" s="110"/>
      <c r="K3" s="112"/>
    </row>
    <row r="4" spans="1:11" s="42" customFormat="1" x14ac:dyDescent="0.25">
      <c r="A4" s="66">
        <v>2</v>
      </c>
      <c r="B4" s="62" t="s">
        <v>101</v>
      </c>
      <c r="C4" s="40">
        <f>'CONJ 2'!S5</f>
        <v>9</v>
      </c>
      <c r="D4" s="67">
        <f t="shared" ref="D4:D5" si="0">_xlfn.RANK.EQ(C4,$C$3:$C$5,0)</f>
        <v>2</v>
      </c>
      <c r="F4" s="126" t="s">
        <v>113</v>
      </c>
      <c r="G4" s="100" t="s">
        <v>41</v>
      </c>
      <c r="H4" s="124">
        <f>C3</f>
        <v>8.65</v>
      </c>
      <c r="I4" s="124">
        <f>C7</f>
        <v>10.850000000000001</v>
      </c>
      <c r="J4" s="124">
        <f>SUM(H4:I6)</f>
        <v>19.5</v>
      </c>
      <c r="K4" s="100">
        <f>_xlfn.RANK.EQ(J4,$J$4:$J$12,0)</f>
        <v>3</v>
      </c>
    </row>
    <row r="5" spans="1:11" s="42" customFormat="1" x14ac:dyDescent="0.25">
      <c r="A5" s="66">
        <v>3</v>
      </c>
      <c r="B5" s="63" t="s">
        <v>102</v>
      </c>
      <c r="C5" s="40">
        <f>'CONJ 2'!S6</f>
        <v>12.25</v>
      </c>
      <c r="D5" s="67">
        <f t="shared" si="0"/>
        <v>1</v>
      </c>
      <c r="F5" s="127"/>
      <c r="G5" s="100"/>
      <c r="H5" s="100"/>
      <c r="I5" s="100"/>
      <c r="J5" s="100"/>
      <c r="K5" s="100"/>
    </row>
    <row r="6" spans="1:11" x14ac:dyDescent="0.25">
      <c r="A6" s="123" t="s">
        <v>19</v>
      </c>
      <c r="B6" s="98"/>
      <c r="C6" s="54" t="s">
        <v>37</v>
      </c>
      <c r="D6" s="65" t="s">
        <v>38</v>
      </c>
      <c r="F6" s="128"/>
      <c r="G6" s="100"/>
      <c r="H6" s="100"/>
      <c r="I6" s="100"/>
      <c r="J6" s="100"/>
      <c r="K6" s="100"/>
    </row>
    <row r="7" spans="1:11" x14ac:dyDescent="0.25">
      <c r="A7" s="66">
        <v>11</v>
      </c>
      <c r="B7" s="61" t="s">
        <v>100</v>
      </c>
      <c r="C7" s="40">
        <f>'CONJ 2'!S26</f>
        <v>10.850000000000001</v>
      </c>
      <c r="D7" s="67">
        <f>_xlfn.RANK.EQ(C7,$C$7:$C$9,0)</f>
        <v>2</v>
      </c>
      <c r="F7" s="126" t="s">
        <v>114</v>
      </c>
      <c r="G7" s="100" t="s">
        <v>47</v>
      </c>
      <c r="H7" s="124">
        <f>C4</f>
        <v>9</v>
      </c>
      <c r="I7" s="124">
        <f>C8</f>
        <v>10.700000000000003</v>
      </c>
      <c r="J7" s="124">
        <f t="shared" ref="J7" si="1">SUM(H7:I9)</f>
        <v>19.700000000000003</v>
      </c>
      <c r="K7" s="100">
        <f t="shared" ref="K7" si="2">_xlfn.RANK.EQ(J7,$J$4:$J$12,0)</f>
        <v>2</v>
      </c>
    </row>
    <row r="8" spans="1:11" x14ac:dyDescent="0.25">
      <c r="A8" s="66">
        <v>12</v>
      </c>
      <c r="B8" s="62" t="s">
        <v>101</v>
      </c>
      <c r="C8" s="40">
        <f>'CONJ 2'!S27</f>
        <v>10.700000000000003</v>
      </c>
      <c r="D8" s="67">
        <f t="shared" ref="D8:D9" si="3">_xlfn.RANK.EQ(C8,$C$7:$C$9,0)</f>
        <v>3</v>
      </c>
      <c r="F8" s="127"/>
      <c r="G8" s="100"/>
      <c r="H8" s="100"/>
      <c r="I8" s="100"/>
      <c r="J8" s="100"/>
      <c r="K8" s="100"/>
    </row>
    <row r="9" spans="1:11" ht="15.75" thickBot="1" x14ac:dyDescent="0.3">
      <c r="A9" s="68">
        <v>13</v>
      </c>
      <c r="B9" s="74" t="s">
        <v>102</v>
      </c>
      <c r="C9" s="69">
        <f>'CONJ 2'!S28</f>
        <v>13.55</v>
      </c>
      <c r="D9" s="70">
        <f t="shared" si="3"/>
        <v>1</v>
      </c>
      <c r="F9" s="128"/>
      <c r="G9" s="100"/>
      <c r="H9" s="100"/>
      <c r="I9" s="100"/>
      <c r="J9" s="100"/>
      <c r="K9" s="100"/>
    </row>
    <row r="10" spans="1:11" ht="15.75" thickBot="1" x14ac:dyDescent="0.3">
      <c r="F10" s="126" t="s">
        <v>115</v>
      </c>
      <c r="G10" s="100" t="s">
        <v>41</v>
      </c>
      <c r="H10" s="124">
        <f>C5</f>
        <v>12.25</v>
      </c>
      <c r="I10" s="124">
        <f>C9</f>
        <v>13.55</v>
      </c>
      <c r="J10" s="124">
        <f t="shared" ref="J10" si="4">SUM(H10:I12)</f>
        <v>25.8</v>
      </c>
      <c r="K10" s="100">
        <f t="shared" ref="K10" si="5">_xlfn.RANK.EQ(J10,$J$4:$J$12,0)</f>
        <v>1</v>
      </c>
    </row>
    <row r="11" spans="1:11" x14ac:dyDescent="0.25">
      <c r="A11" s="130" t="s">
        <v>124</v>
      </c>
      <c r="B11" s="131"/>
      <c r="C11" s="131"/>
      <c r="D11" s="132"/>
      <c r="F11" s="127"/>
      <c r="G11" s="100"/>
      <c r="H11" s="100"/>
      <c r="I11" s="100"/>
      <c r="J11" s="100"/>
      <c r="K11" s="100"/>
    </row>
    <row r="12" spans="1:11" x14ac:dyDescent="0.25">
      <c r="A12" s="123" t="s">
        <v>60</v>
      </c>
      <c r="B12" s="98"/>
      <c r="C12" s="54" t="s">
        <v>37</v>
      </c>
      <c r="D12" s="65" t="s">
        <v>38</v>
      </c>
      <c r="F12" s="128"/>
      <c r="G12" s="100"/>
      <c r="H12" s="100"/>
      <c r="I12" s="100"/>
      <c r="J12" s="100"/>
      <c r="K12" s="100"/>
    </row>
    <row r="13" spans="1:11" x14ac:dyDescent="0.25">
      <c r="A13" s="66">
        <v>4</v>
      </c>
      <c r="B13" s="61" t="s">
        <v>104</v>
      </c>
      <c r="C13" s="40">
        <f>'CONJ 2'!S11</f>
        <v>9.0499999999999989</v>
      </c>
      <c r="D13" s="67">
        <f>_xlfn.RANK.EQ(C13,$C$13:$C$16,0)</f>
        <v>3</v>
      </c>
      <c r="G13"/>
    </row>
    <row r="14" spans="1:11" x14ac:dyDescent="0.25">
      <c r="A14" s="66">
        <v>5</v>
      </c>
      <c r="B14" s="61" t="s">
        <v>105</v>
      </c>
      <c r="C14" s="40">
        <f>'CONJ 2'!S12</f>
        <v>12.450000000000001</v>
      </c>
      <c r="D14" s="67">
        <f t="shared" ref="D14:D15" si="6">_xlfn.RANK.EQ(C14,$C$13:$C$16,0)</f>
        <v>2</v>
      </c>
      <c r="F14" s="129" t="s">
        <v>36</v>
      </c>
      <c r="G14" s="129"/>
      <c r="H14" s="129"/>
      <c r="I14" s="129"/>
      <c r="J14" s="129"/>
      <c r="K14" s="129"/>
    </row>
    <row r="15" spans="1:11" x14ac:dyDescent="0.25">
      <c r="A15" s="66">
        <v>6</v>
      </c>
      <c r="B15" s="61" t="s">
        <v>106</v>
      </c>
      <c r="C15" s="40">
        <f>'CONJ 2'!S13</f>
        <v>13.199999999999998</v>
      </c>
      <c r="D15" s="67">
        <f t="shared" si="6"/>
        <v>1</v>
      </c>
      <c r="F15" s="102" t="s">
        <v>128</v>
      </c>
      <c r="G15" s="102"/>
      <c r="H15" s="103" t="s">
        <v>60</v>
      </c>
      <c r="I15" s="105" t="s">
        <v>19</v>
      </c>
      <c r="J15" s="109" t="s">
        <v>17</v>
      </c>
      <c r="K15" s="111" t="s">
        <v>38</v>
      </c>
    </row>
    <row r="16" spans="1:11" x14ac:dyDescent="0.25">
      <c r="A16" s="66">
        <v>7</v>
      </c>
      <c r="B16" s="142" t="s">
        <v>107</v>
      </c>
      <c r="C16" s="144">
        <v>0</v>
      </c>
      <c r="D16" s="145" t="s">
        <v>188</v>
      </c>
      <c r="F16" s="113" t="s">
        <v>91</v>
      </c>
      <c r="G16" s="113"/>
      <c r="H16" s="104"/>
      <c r="I16" s="106"/>
      <c r="J16" s="110"/>
      <c r="K16" s="112"/>
    </row>
    <row r="17" spans="1:11" x14ac:dyDescent="0.25">
      <c r="A17" s="123" t="s">
        <v>19</v>
      </c>
      <c r="B17" s="98"/>
      <c r="C17" s="54" t="s">
        <v>37</v>
      </c>
      <c r="D17" s="65" t="s">
        <v>38</v>
      </c>
      <c r="F17" s="126" t="s">
        <v>117</v>
      </c>
      <c r="G17" s="100" t="s">
        <v>40</v>
      </c>
      <c r="H17" s="124">
        <f>C13</f>
        <v>9.0499999999999989</v>
      </c>
      <c r="I17" s="124">
        <f>C18</f>
        <v>9.7499999999999982</v>
      </c>
      <c r="J17" s="124">
        <f>SUM(H17:I19)</f>
        <v>18.799999999999997</v>
      </c>
      <c r="K17" s="100">
        <f>_xlfn.RANK.EQ(J17,$J$17:$J$28,0)</f>
        <v>3</v>
      </c>
    </row>
    <row r="18" spans="1:11" x14ac:dyDescent="0.25">
      <c r="A18" s="66">
        <v>14</v>
      </c>
      <c r="B18" s="61" t="s">
        <v>104</v>
      </c>
      <c r="C18" s="40">
        <f>'CONJ 2'!S33</f>
        <v>9.7499999999999982</v>
      </c>
      <c r="D18" s="67">
        <f>_xlfn.RANK.EQ(C18,$C$18:$C$20,0)</f>
        <v>3</v>
      </c>
      <c r="F18" s="127"/>
      <c r="G18" s="100"/>
      <c r="H18" s="100"/>
      <c r="I18" s="100"/>
      <c r="J18" s="100"/>
      <c r="K18" s="100"/>
    </row>
    <row r="19" spans="1:11" ht="15" customHeight="1" x14ac:dyDescent="0.25">
      <c r="A19" s="66">
        <v>15</v>
      </c>
      <c r="B19" s="61" t="s">
        <v>105</v>
      </c>
      <c r="C19" s="40">
        <f>'CONJ 2'!S34</f>
        <v>10.799999999999997</v>
      </c>
      <c r="D19" s="67">
        <f t="shared" ref="D19:D20" si="7">_xlfn.RANK.EQ(C19,$C$18:$C$20,0)</f>
        <v>2</v>
      </c>
      <c r="F19" s="128"/>
      <c r="G19" s="100"/>
      <c r="H19" s="100"/>
      <c r="I19" s="100"/>
      <c r="J19" s="100"/>
      <c r="K19" s="100"/>
    </row>
    <row r="20" spans="1:11" x14ac:dyDescent="0.25">
      <c r="A20" s="66">
        <v>16</v>
      </c>
      <c r="B20" s="61" t="s">
        <v>106</v>
      </c>
      <c r="C20" s="40">
        <f>'CONJ 2'!S35</f>
        <v>12.55</v>
      </c>
      <c r="D20" s="67">
        <f t="shared" si="7"/>
        <v>1</v>
      </c>
      <c r="F20" s="126" t="s">
        <v>118</v>
      </c>
      <c r="G20" s="100" t="s">
        <v>41</v>
      </c>
      <c r="H20" s="124">
        <f>C14</f>
        <v>12.450000000000001</v>
      </c>
      <c r="I20" s="124">
        <f>C19</f>
        <v>10.799999999999997</v>
      </c>
      <c r="J20" s="124">
        <f t="shared" ref="J20" si="8">SUM(H20:I22)</f>
        <v>23.25</v>
      </c>
      <c r="K20" s="100">
        <f t="shared" ref="K20" si="9">_xlfn.RANK.EQ(J20,$J$17:$J$28,0)</f>
        <v>2</v>
      </c>
    </row>
    <row r="21" spans="1:11" ht="15.75" thickBot="1" x14ac:dyDescent="0.3">
      <c r="A21" s="68">
        <v>17</v>
      </c>
      <c r="B21" s="143" t="s">
        <v>107</v>
      </c>
      <c r="C21" s="146">
        <v>0</v>
      </c>
      <c r="D21" s="147">
        <v>0</v>
      </c>
      <c r="F21" s="127"/>
      <c r="G21" s="100"/>
      <c r="H21" s="100"/>
      <c r="I21" s="100"/>
      <c r="J21" s="100"/>
      <c r="K21" s="100"/>
    </row>
    <row r="22" spans="1:11" ht="15.75" thickBot="1" x14ac:dyDescent="0.3">
      <c r="F22" s="128"/>
      <c r="G22" s="100"/>
      <c r="H22" s="100"/>
      <c r="I22" s="100"/>
      <c r="J22" s="100"/>
      <c r="K22" s="100"/>
    </row>
    <row r="23" spans="1:11" x14ac:dyDescent="0.25">
      <c r="A23" s="130" t="s">
        <v>125</v>
      </c>
      <c r="B23" s="131"/>
      <c r="C23" s="131"/>
      <c r="D23" s="132"/>
      <c r="F23" s="126" t="s">
        <v>119</v>
      </c>
      <c r="G23" s="100" t="s">
        <v>40</v>
      </c>
      <c r="H23" s="124">
        <f>C15</f>
        <v>13.199999999999998</v>
      </c>
      <c r="I23" s="124">
        <f>C20</f>
        <v>12.55</v>
      </c>
      <c r="J23" s="124">
        <f t="shared" ref="J23" si="10">SUM(H23:I25)</f>
        <v>25.75</v>
      </c>
      <c r="K23" s="100">
        <f t="shared" ref="K23" si="11">_xlfn.RANK.EQ(J23,$J$17:$J$28,0)</f>
        <v>1</v>
      </c>
    </row>
    <row r="24" spans="1:11" x14ac:dyDescent="0.25">
      <c r="A24" s="123" t="s">
        <v>0</v>
      </c>
      <c r="B24" s="98"/>
      <c r="C24" s="54" t="s">
        <v>37</v>
      </c>
      <c r="D24" s="65" t="s">
        <v>38</v>
      </c>
      <c r="F24" s="127"/>
      <c r="G24" s="100"/>
      <c r="H24" s="100"/>
      <c r="I24" s="100"/>
      <c r="J24" s="100"/>
      <c r="K24" s="100"/>
    </row>
    <row r="25" spans="1:11" x14ac:dyDescent="0.25">
      <c r="A25" s="76">
        <v>8</v>
      </c>
      <c r="B25" s="75" t="s">
        <v>109</v>
      </c>
      <c r="C25" s="40">
        <f>'CONJ 2'!S41</f>
        <v>4.4999999999999982</v>
      </c>
      <c r="D25" s="67">
        <f>_xlfn.RANK.EQ(C25,$C$25:$C$27,0)</f>
        <v>2</v>
      </c>
      <c r="F25" s="128"/>
      <c r="G25" s="100"/>
      <c r="H25" s="100"/>
      <c r="I25" s="100"/>
      <c r="J25" s="100"/>
      <c r="K25" s="100"/>
    </row>
    <row r="26" spans="1:11" x14ac:dyDescent="0.25">
      <c r="A26" s="76">
        <v>9</v>
      </c>
      <c r="B26" s="142" t="s">
        <v>110</v>
      </c>
      <c r="C26" s="144">
        <f>'CONJ 2'!S42</f>
        <v>0</v>
      </c>
      <c r="D26" s="145">
        <f t="shared" ref="D26:D27" si="12">_xlfn.RANK.EQ(C26,$C$25:$C$27,0)</f>
        <v>3</v>
      </c>
      <c r="F26" s="137" t="s">
        <v>120</v>
      </c>
      <c r="G26" s="138" t="s">
        <v>41</v>
      </c>
      <c r="H26" s="139">
        <f>C16</f>
        <v>0</v>
      </c>
      <c r="I26" s="139">
        <v>0</v>
      </c>
      <c r="J26" s="139">
        <f t="shared" ref="J26" si="13">SUM(H26:I28)</f>
        <v>0</v>
      </c>
      <c r="K26" s="138">
        <f t="shared" ref="K26" si="14">_xlfn.RANK.EQ(J26,$J$17:$J$28,0)</f>
        <v>4</v>
      </c>
    </row>
    <row r="27" spans="1:11" x14ac:dyDescent="0.25">
      <c r="A27" s="76">
        <v>10</v>
      </c>
      <c r="B27" s="75" t="s">
        <v>111</v>
      </c>
      <c r="C27" s="40">
        <f>'CONJ 2'!S43</f>
        <v>14.250000000000002</v>
      </c>
      <c r="D27" s="67">
        <f t="shared" si="12"/>
        <v>1</v>
      </c>
      <c r="F27" s="140"/>
      <c r="G27" s="138"/>
      <c r="H27" s="138"/>
      <c r="I27" s="138"/>
      <c r="J27" s="138"/>
      <c r="K27" s="138"/>
    </row>
    <row r="28" spans="1:11" x14ac:dyDescent="0.25">
      <c r="A28" s="123" t="s">
        <v>126</v>
      </c>
      <c r="B28" s="98"/>
      <c r="C28" s="54" t="s">
        <v>37</v>
      </c>
      <c r="D28" s="65" t="s">
        <v>38</v>
      </c>
      <c r="F28" s="141"/>
      <c r="G28" s="138"/>
      <c r="H28" s="138"/>
      <c r="I28" s="138"/>
      <c r="J28" s="138"/>
      <c r="K28" s="138"/>
    </row>
    <row r="29" spans="1:11" x14ac:dyDescent="0.25">
      <c r="A29" s="76">
        <v>18</v>
      </c>
      <c r="B29" s="75" t="s">
        <v>109</v>
      </c>
      <c r="C29" s="40">
        <f>'CONJ 2'!S19</f>
        <v>8.9</v>
      </c>
      <c r="D29" s="67">
        <f>_xlfn.RANK.EQ(C29,$C$29:$C$31,0)</f>
        <v>2</v>
      </c>
    </row>
    <row r="30" spans="1:11" x14ac:dyDescent="0.25">
      <c r="A30" s="76">
        <v>19</v>
      </c>
      <c r="B30" s="142" t="s">
        <v>110</v>
      </c>
      <c r="C30" s="144">
        <f>'CONJ 2'!S20</f>
        <v>0</v>
      </c>
      <c r="D30" s="145">
        <f t="shared" ref="D30:D31" si="15">_xlfn.RANK.EQ(C30,$C$29:$C$31,0)</f>
        <v>3</v>
      </c>
      <c r="F30" s="129" t="s">
        <v>36</v>
      </c>
      <c r="G30" s="129"/>
      <c r="H30" s="129"/>
      <c r="I30" s="129"/>
      <c r="J30" s="129"/>
      <c r="K30" s="129"/>
    </row>
    <row r="31" spans="1:11" ht="15.75" thickBot="1" x14ac:dyDescent="0.3">
      <c r="A31" s="77">
        <v>20</v>
      </c>
      <c r="B31" s="78" t="s">
        <v>111</v>
      </c>
      <c r="C31" s="69">
        <f>'CONJ 2'!S21</f>
        <v>12.749999999999996</v>
      </c>
      <c r="D31" s="70">
        <f t="shared" si="15"/>
        <v>1</v>
      </c>
      <c r="F31" s="102" t="s">
        <v>127</v>
      </c>
      <c r="G31" s="102"/>
      <c r="H31" s="103" t="s">
        <v>0</v>
      </c>
      <c r="I31" s="105" t="s">
        <v>126</v>
      </c>
      <c r="J31" s="109" t="s">
        <v>17</v>
      </c>
      <c r="K31" s="111" t="s">
        <v>38</v>
      </c>
    </row>
    <row r="32" spans="1:11" x14ac:dyDescent="0.25">
      <c r="F32" s="113" t="s">
        <v>91</v>
      </c>
      <c r="G32" s="113"/>
      <c r="H32" s="104"/>
      <c r="I32" s="106"/>
      <c r="J32" s="110"/>
      <c r="K32" s="112"/>
    </row>
    <row r="33" spans="6:11" x14ac:dyDescent="0.25">
      <c r="F33" s="126" t="s">
        <v>121</v>
      </c>
      <c r="G33" s="100" t="s">
        <v>40</v>
      </c>
      <c r="H33" s="124">
        <f>C25</f>
        <v>4.4999999999999982</v>
      </c>
      <c r="I33" s="124">
        <f>C29</f>
        <v>8.9</v>
      </c>
      <c r="J33" s="124">
        <f>SUM(H33:I35)</f>
        <v>13.399999999999999</v>
      </c>
      <c r="K33" s="100">
        <f>_xlfn.RANK.EQ(J33,$J$33:$J$41,0)</f>
        <v>2</v>
      </c>
    </row>
    <row r="34" spans="6:11" x14ac:dyDescent="0.25">
      <c r="F34" s="127"/>
      <c r="G34" s="100"/>
      <c r="H34" s="100"/>
      <c r="I34" s="100"/>
      <c r="J34" s="100"/>
      <c r="K34" s="100"/>
    </row>
    <row r="35" spans="6:11" x14ac:dyDescent="0.25">
      <c r="F35" s="128"/>
      <c r="G35" s="100"/>
      <c r="H35" s="100"/>
      <c r="I35" s="100"/>
      <c r="J35" s="100"/>
      <c r="K35" s="100"/>
    </row>
    <row r="36" spans="6:11" x14ac:dyDescent="0.25">
      <c r="F36" s="137" t="s">
        <v>122</v>
      </c>
      <c r="G36" s="138" t="s">
        <v>47</v>
      </c>
      <c r="H36" s="139">
        <f>C26</f>
        <v>0</v>
      </c>
      <c r="I36" s="139">
        <f>C30</f>
        <v>0</v>
      </c>
      <c r="J36" s="139">
        <f t="shared" ref="J36" si="16">SUM(H36:I38)</f>
        <v>0</v>
      </c>
      <c r="K36" s="138">
        <f t="shared" ref="K36" si="17">_xlfn.RANK.EQ(J36,$J$33:$J$41,0)</f>
        <v>3</v>
      </c>
    </row>
    <row r="37" spans="6:11" x14ac:dyDescent="0.25">
      <c r="F37" s="140"/>
      <c r="G37" s="138"/>
      <c r="H37" s="138"/>
      <c r="I37" s="138"/>
      <c r="J37" s="138"/>
      <c r="K37" s="138"/>
    </row>
    <row r="38" spans="6:11" x14ac:dyDescent="0.25">
      <c r="F38" s="141"/>
      <c r="G38" s="138"/>
      <c r="H38" s="138"/>
      <c r="I38" s="138"/>
      <c r="J38" s="138"/>
      <c r="K38" s="138"/>
    </row>
    <row r="39" spans="6:11" x14ac:dyDescent="0.25">
      <c r="F39" s="126" t="s">
        <v>123</v>
      </c>
      <c r="G39" s="100" t="s">
        <v>41</v>
      </c>
      <c r="H39" s="124">
        <f>C27</f>
        <v>14.250000000000002</v>
      </c>
      <c r="I39" s="124">
        <f>C31</f>
        <v>12.749999999999996</v>
      </c>
      <c r="J39" s="124">
        <f t="shared" ref="J39" si="18">SUM(H39:I41)</f>
        <v>27</v>
      </c>
      <c r="K39" s="100">
        <f t="shared" ref="K39" si="19">_xlfn.RANK.EQ(J39,$J$33:$J$41,0)</f>
        <v>1</v>
      </c>
    </row>
    <row r="40" spans="6:11" x14ac:dyDescent="0.25">
      <c r="F40" s="127"/>
      <c r="G40" s="100"/>
      <c r="H40" s="100"/>
      <c r="I40" s="100"/>
      <c r="J40" s="100"/>
      <c r="K40" s="100"/>
    </row>
    <row r="41" spans="6:11" x14ac:dyDescent="0.25">
      <c r="F41" s="128"/>
      <c r="G41" s="100"/>
      <c r="H41" s="100"/>
      <c r="I41" s="100"/>
      <c r="J41" s="100"/>
      <c r="K41" s="100"/>
    </row>
  </sheetData>
  <mergeCells count="90">
    <mergeCell ref="K4:K6"/>
    <mergeCell ref="A1:D1"/>
    <mergeCell ref="F1:K1"/>
    <mergeCell ref="A2:B2"/>
    <mergeCell ref="F2:G2"/>
    <mergeCell ref="H2:H3"/>
    <mergeCell ref="I2:I3"/>
    <mergeCell ref="J2:J3"/>
    <mergeCell ref="K2:K3"/>
    <mergeCell ref="F3:G3"/>
    <mergeCell ref="F4:F6"/>
    <mergeCell ref="G4:G6"/>
    <mergeCell ref="H4:H6"/>
    <mergeCell ref="I4:I6"/>
    <mergeCell ref="J4:J6"/>
    <mergeCell ref="A6:B6"/>
    <mergeCell ref="K7:K9"/>
    <mergeCell ref="F10:F12"/>
    <mergeCell ref="G10:G12"/>
    <mergeCell ref="H10:H12"/>
    <mergeCell ref="I10:I12"/>
    <mergeCell ref="J10:J12"/>
    <mergeCell ref="K10:K12"/>
    <mergeCell ref="F7:F9"/>
    <mergeCell ref="G7:G9"/>
    <mergeCell ref="H7:H9"/>
    <mergeCell ref="I7:I9"/>
    <mergeCell ref="J7:J9"/>
    <mergeCell ref="F30:K30"/>
    <mergeCell ref="F31:G31"/>
    <mergeCell ref="J23:J25"/>
    <mergeCell ref="K23:K25"/>
    <mergeCell ref="F23:F25"/>
    <mergeCell ref="G23:G25"/>
    <mergeCell ref="H23:H25"/>
    <mergeCell ref="I23:I25"/>
    <mergeCell ref="H31:H32"/>
    <mergeCell ref="I31:I32"/>
    <mergeCell ref="J31:J32"/>
    <mergeCell ref="K31:K32"/>
    <mergeCell ref="F32:G32"/>
    <mergeCell ref="A11:D11"/>
    <mergeCell ref="A12:B12"/>
    <mergeCell ref="A17:B17"/>
    <mergeCell ref="A23:D23"/>
    <mergeCell ref="A28:B28"/>
    <mergeCell ref="F14:K14"/>
    <mergeCell ref="F15:G15"/>
    <mergeCell ref="H15:H16"/>
    <mergeCell ref="I15:I16"/>
    <mergeCell ref="J15:J16"/>
    <mergeCell ref="K15:K16"/>
    <mergeCell ref="F16:G16"/>
    <mergeCell ref="F17:F19"/>
    <mergeCell ref="G17:G19"/>
    <mergeCell ref="A24:B24"/>
    <mergeCell ref="F20:F22"/>
    <mergeCell ref="G20:G22"/>
    <mergeCell ref="G39:G41"/>
    <mergeCell ref="H39:H41"/>
    <mergeCell ref="K17:K19"/>
    <mergeCell ref="F26:F28"/>
    <mergeCell ref="G26:G28"/>
    <mergeCell ref="H26:H28"/>
    <mergeCell ref="I26:I28"/>
    <mergeCell ref="J26:J28"/>
    <mergeCell ref="K26:K28"/>
    <mergeCell ref="K20:K22"/>
    <mergeCell ref="H20:H22"/>
    <mergeCell ref="I20:I22"/>
    <mergeCell ref="J20:J22"/>
    <mergeCell ref="H17:H19"/>
    <mergeCell ref="I17:I19"/>
    <mergeCell ref="J17:J19"/>
    <mergeCell ref="I39:I41"/>
    <mergeCell ref="J39:J41"/>
    <mergeCell ref="K39:K41"/>
    <mergeCell ref="K33:K35"/>
    <mergeCell ref="F36:F38"/>
    <mergeCell ref="G36:G38"/>
    <mergeCell ref="H36:H38"/>
    <mergeCell ref="I36:I38"/>
    <mergeCell ref="J36:J38"/>
    <mergeCell ref="K36:K38"/>
    <mergeCell ref="F33:F35"/>
    <mergeCell ref="G33:G35"/>
    <mergeCell ref="H33:H35"/>
    <mergeCell ref="I33:I35"/>
    <mergeCell ref="J33:J35"/>
    <mergeCell ref="F39:F41"/>
  </mergeCells>
  <pageMargins left="0.7" right="0.7" top="0.75" bottom="0.75" header="0.3" footer="0.3"/>
  <pageSetup paperSize="9" orientation="portrait" horizontalDpi="200" verticalDpi="2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8D53-8E0E-4FB1-9C9D-26467623B49C}">
  <sheetPr>
    <tabColor rgb="FFFF66FF"/>
  </sheetPr>
  <dimension ref="A1:T36"/>
  <sheetViews>
    <sheetView zoomScale="90" zoomScaleNormal="90" workbookViewId="0">
      <selection sqref="A1:T1"/>
    </sheetView>
  </sheetViews>
  <sheetFormatPr baseColWidth="10" defaultRowHeight="15" x14ac:dyDescent="0.25"/>
  <cols>
    <col min="1" max="1" width="3.140625" bestFit="1" customWidth="1"/>
    <col min="2" max="2" width="28.28515625" bestFit="1" customWidth="1"/>
    <col min="3" max="4" width="8.7109375" style="35" customWidth="1"/>
    <col min="5" max="5" width="10.7109375" customWidth="1"/>
    <col min="6" max="9" width="8.7109375" style="35" customWidth="1"/>
    <col min="10" max="10" width="10.7109375" customWidth="1"/>
    <col min="11" max="11" width="10.7109375" style="36" customWidth="1"/>
    <col min="12" max="15" width="8.7109375" style="35" customWidth="1"/>
    <col min="16" max="17" width="10.7109375" customWidth="1"/>
  </cols>
  <sheetData>
    <row r="1" spans="1:20" x14ac:dyDescent="0.25">
      <c r="A1" s="96" t="s">
        <v>129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x14ac:dyDescent="0.25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60" x14ac:dyDescent="0.25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9" t="s">
        <v>8</v>
      </c>
      <c r="I3" s="7" t="s">
        <v>145</v>
      </c>
      <c r="J3" s="4" t="s">
        <v>9</v>
      </c>
      <c r="K3" s="8" t="s">
        <v>10</v>
      </c>
      <c r="L3" s="9" t="s">
        <v>11</v>
      </c>
      <c r="M3" s="10" t="s">
        <v>12</v>
      </c>
      <c r="N3" s="81" t="s">
        <v>13</v>
      </c>
      <c r="O3" s="11" t="s">
        <v>146</v>
      </c>
      <c r="P3" s="4" t="s">
        <v>14</v>
      </c>
      <c r="Q3" s="4" t="s">
        <v>15</v>
      </c>
      <c r="R3" s="12" t="s">
        <v>16</v>
      </c>
      <c r="S3" s="13" t="s">
        <v>17</v>
      </c>
      <c r="T3" s="12" t="s">
        <v>18</v>
      </c>
    </row>
    <row r="4" spans="1:20" s="57" customFormat="1" x14ac:dyDescent="0.25">
      <c r="A4" s="14">
        <v>1</v>
      </c>
      <c r="B4" s="55" t="s">
        <v>130</v>
      </c>
      <c r="C4" s="16">
        <v>2.1</v>
      </c>
      <c r="D4" s="17">
        <v>2.7</v>
      </c>
      <c r="E4" s="18">
        <f t="shared" ref="E4:E6" si="0">SUM(C4:D4)</f>
        <v>4.8000000000000007</v>
      </c>
      <c r="F4" s="19">
        <v>5.0999999999999996</v>
      </c>
      <c r="G4" s="20">
        <v>4.7</v>
      </c>
      <c r="H4" s="80">
        <v>4.4000000000000004</v>
      </c>
      <c r="I4" s="21">
        <v>4.4000000000000004</v>
      </c>
      <c r="J4" s="22">
        <f t="shared" ref="J4" si="1">((SUM(F4:I4)-MAX(F4:I4)-MIN(F4:I4))/2)</f>
        <v>4.5500000000000007</v>
      </c>
      <c r="K4" s="56">
        <f t="shared" ref="K4" si="2">(10-J4)</f>
        <v>5.4499999999999993</v>
      </c>
      <c r="L4" s="24">
        <v>5</v>
      </c>
      <c r="M4" s="25">
        <v>7.3</v>
      </c>
      <c r="N4" s="82">
        <v>5</v>
      </c>
      <c r="O4" s="26">
        <v>5.4</v>
      </c>
      <c r="P4" s="22">
        <f t="shared" ref="P4" si="3">((SUM(L4:O4)-MAX(L4:O4)-MIN(L4:O4))/2)</f>
        <v>5.2000000000000011</v>
      </c>
      <c r="Q4" s="22">
        <f>10-P4</f>
        <v>4.7999999999999989</v>
      </c>
      <c r="R4" s="27">
        <v>0.3</v>
      </c>
      <c r="S4" s="28">
        <f t="shared" ref="S4:S6" si="4">E4+K4+Q4-R4</f>
        <v>14.749999999999998</v>
      </c>
      <c r="T4" s="29">
        <f>_xlfn.RANK.EQ(S4,$S$4:$S$6,0)</f>
        <v>1</v>
      </c>
    </row>
    <row r="5" spans="1:20" s="57" customFormat="1" x14ac:dyDescent="0.25">
      <c r="A5" s="14">
        <v>2</v>
      </c>
      <c r="B5" s="58" t="s">
        <v>131</v>
      </c>
      <c r="C5" s="16">
        <v>0.8</v>
      </c>
      <c r="D5" s="17">
        <v>2.2999999999999998</v>
      </c>
      <c r="E5" s="18">
        <f t="shared" si="0"/>
        <v>3.0999999999999996</v>
      </c>
      <c r="F5" s="19">
        <v>3.8</v>
      </c>
      <c r="G5" s="20">
        <v>5</v>
      </c>
      <c r="H5" s="80">
        <v>5.9</v>
      </c>
      <c r="I5" s="21">
        <v>4.8</v>
      </c>
      <c r="J5" s="22">
        <f t="shared" ref="J5:J6" si="5">((SUM(F5:I5)-MAX(F5:I5)-MIN(F5:I5))/2)</f>
        <v>4.9000000000000004</v>
      </c>
      <c r="K5" s="56">
        <f t="shared" ref="K5:K6" si="6">(10-J5)</f>
        <v>5.0999999999999996</v>
      </c>
      <c r="L5" s="24">
        <v>4.4000000000000004</v>
      </c>
      <c r="M5" s="25">
        <v>5</v>
      </c>
      <c r="N5" s="82">
        <v>4.8</v>
      </c>
      <c r="O5" s="26">
        <v>4.5999999999999996</v>
      </c>
      <c r="P5" s="22">
        <f t="shared" ref="P5:P6" si="7">((SUM(L5:O5)-MAX(L5:O5)-MIN(L5:O5))/2)</f>
        <v>4.6999999999999984</v>
      </c>
      <c r="Q5" s="22">
        <f t="shared" ref="Q5:Q6" si="8">10-P5</f>
        <v>5.3000000000000016</v>
      </c>
      <c r="R5" s="27">
        <v>0</v>
      </c>
      <c r="S5" s="28">
        <f t="shared" si="4"/>
        <v>13.5</v>
      </c>
      <c r="T5" s="29">
        <f>_xlfn.RANK.EQ(S5,$S$4:$S$6,0)</f>
        <v>2</v>
      </c>
    </row>
    <row r="6" spans="1:20" s="57" customFormat="1" x14ac:dyDescent="0.25">
      <c r="A6" s="14">
        <v>3</v>
      </c>
      <c r="B6" s="59" t="s">
        <v>132</v>
      </c>
      <c r="C6" s="16">
        <v>0</v>
      </c>
      <c r="D6" s="17">
        <v>0</v>
      </c>
      <c r="E6" s="18">
        <f t="shared" si="0"/>
        <v>0</v>
      </c>
      <c r="F6" s="19">
        <v>6.7</v>
      </c>
      <c r="G6" s="20">
        <v>6.2</v>
      </c>
      <c r="H6" s="80">
        <v>5.8</v>
      </c>
      <c r="I6" s="21">
        <v>5.3</v>
      </c>
      <c r="J6" s="22">
        <f t="shared" si="5"/>
        <v>6</v>
      </c>
      <c r="K6" s="56">
        <f t="shared" si="6"/>
        <v>4</v>
      </c>
      <c r="L6" s="24">
        <v>5.6</v>
      </c>
      <c r="M6" s="25">
        <v>6.2</v>
      </c>
      <c r="N6" s="82">
        <v>6.8</v>
      </c>
      <c r="O6" s="26">
        <v>5.2</v>
      </c>
      <c r="P6" s="22">
        <f t="shared" si="7"/>
        <v>5.9</v>
      </c>
      <c r="Q6" s="22">
        <f t="shared" si="8"/>
        <v>4.0999999999999996</v>
      </c>
      <c r="R6" s="27">
        <v>0.6</v>
      </c>
      <c r="S6" s="28">
        <f t="shared" si="4"/>
        <v>7.5</v>
      </c>
      <c r="T6" s="29">
        <f>_xlfn.RANK.EQ(S6,$S$4:$S$6,0)</f>
        <v>3</v>
      </c>
    </row>
    <row r="8" spans="1:20" x14ac:dyDescent="0.25">
      <c r="A8" s="96" t="s">
        <v>135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x14ac:dyDescent="0.25">
      <c r="A9" s="97" t="s">
        <v>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60" x14ac:dyDescent="0.25">
      <c r="A10" s="1" t="s">
        <v>1</v>
      </c>
      <c r="B10" s="1" t="s">
        <v>2</v>
      </c>
      <c r="C10" s="2" t="s">
        <v>3</v>
      </c>
      <c r="D10" s="3" t="s">
        <v>4</v>
      </c>
      <c r="E10" s="4" t="s">
        <v>5</v>
      </c>
      <c r="F10" s="5" t="s">
        <v>6</v>
      </c>
      <c r="G10" s="6" t="s">
        <v>7</v>
      </c>
      <c r="H10" s="79" t="s">
        <v>8</v>
      </c>
      <c r="I10" s="7" t="s">
        <v>145</v>
      </c>
      <c r="J10" s="4" t="s">
        <v>9</v>
      </c>
      <c r="K10" s="8" t="s">
        <v>10</v>
      </c>
      <c r="L10" s="9" t="s">
        <v>11</v>
      </c>
      <c r="M10" s="10" t="s">
        <v>12</v>
      </c>
      <c r="N10" s="81" t="s">
        <v>13</v>
      </c>
      <c r="O10" s="11" t="s">
        <v>146</v>
      </c>
      <c r="P10" s="4" t="s">
        <v>14</v>
      </c>
      <c r="Q10" s="4" t="s">
        <v>15</v>
      </c>
      <c r="R10" s="12" t="s">
        <v>16</v>
      </c>
      <c r="S10" s="13" t="s">
        <v>17</v>
      </c>
      <c r="T10" s="12" t="s">
        <v>18</v>
      </c>
    </row>
    <row r="11" spans="1:20" x14ac:dyDescent="0.25">
      <c r="A11" s="14">
        <v>4</v>
      </c>
      <c r="B11" s="55" t="s">
        <v>133</v>
      </c>
      <c r="C11" s="16">
        <v>1.1000000000000001</v>
      </c>
      <c r="D11" s="17">
        <v>1.1000000000000001</v>
      </c>
      <c r="E11" s="18">
        <f t="shared" ref="E11" si="9">SUM(C11:D11)</f>
        <v>2.2000000000000002</v>
      </c>
      <c r="F11" s="19">
        <v>4.3</v>
      </c>
      <c r="G11" s="20">
        <v>4.9000000000000004</v>
      </c>
      <c r="H11" s="80">
        <v>5.4</v>
      </c>
      <c r="I11" s="21">
        <v>3.9</v>
      </c>
      <c r="J11" s="22">
        <f t="shared" ref="J11" si="10">((SUM(F11:I11)-MAX(F11:I11)-MIN(F11:I11))/2)</f>
        <v>4.5999999999999996</v>
      </c>
      <c r="K11" s="56">
        <f t="shared" ref="K11" si="11">(10-J11)</f>
        <v>5.4</v>
      </c>
      <c r="L11" s="24">
        <v>4.8</v>
      </c>
      <c r="M11" s="25">
        <v>3.4</v>
      </c>
      <c r="N11" s="82">
        <v>3.9</v>
      </c>
      <c r="O11" s="26">
        <v>3.9</v>
      </c>
      <c r="P11" s="22">
        <f t="shared" ref="P11" si="12">((SUM(L11:O11)-MAX(L11:O11)-MIN(L11:O11))/2)</f>
        <v>3.8999999999999995</v>
      </c>
      <c r="Q11" s="22">
        <f>10-P11</f>
        <v>6.1000000000000005</v>
      </c>
      <c r="R11" s="27">
        <v>0</v>
      </c>
      <c r="S11" s="28">
        <f t="shared" ref="S11" si="13">E11+K11+Q11-R11</f>
        <v>13.700000000000001</v>
      </c>
      <c r="T11" s="29">
        <v>1</v>
      </c>
    </row>
    <row r="13" spans="1:20" x14ac:dyDescent="0.25">
      <c r="A13" s="96" t="s">
        <v>134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x14ac:dyDescent="0.25">
      <c r="A14" s="97" t="s">
        <v>60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20" ht="60" x14ac:dyDescent="0.25">
      <c r="A15" s="1" t="s">
        <v>1</v>
      </c>
      <c r="B15" s="1" t="s">
        <v>2</v>
      </c>
      <c r="C15" s="2" t="s">
        <v>3</v>
      </c>
      <c r="D15" s="3" t="s">
        <v>4</v>
      </c>
      <c r="E15" s="4" t="s">
        <v>5</v>
      </c>
      <c r="F15" s="5" t="s">
        <v>6</v>
      </c>
      <c r="G15" s="6" t="s">
        <v>7</v>
      </c>
      <c r="H15" s="79" t="s">
        <v>8</v>
      </c>
      <c r="I15" s="7" t="s">
        <v>145</v>
      </c>
      <c r="J15" s="4" t="s">
        <v>9</v>
      </c>
      <c r="K15" s="8" t="s">
        <v>10</v>
      </c>
      <c r="L15" s="9" t="s">
        <v>11</v>
      </c>
      <c r="M15" s="10" t="s">
        <v>12</v>
      </c>
      <c r="N15" s="81" t="s">
        <v>13</v>
      </c>
      <c r="O15" s="11" t="s">
        <v>146</v>
      </c>
      <c r="P15" s="4" t="s">
        <v>14</v>
      </c>
      <c r="Q15" s="4" t="s">
        <v>15</v>
      </c>
      <c r="R15" s="12" t="s">
        <v>16</v>
      </c>
      <c r="S15" s="13" t="s">
        <v>17</v>
      </c>
      <c r="T15" s="12" t="s">
        <v>18</v>
      </c>
    </row>
    <row r="16" spans="1:20" x14ac:dyDescent="0.25">
      <c r="A16" s="14">
        <v>5</v>
      </c>
      <c r="B16" s="55" t="s">
        <v>136</v>
      </c>
      <c r="C16" s="16">
        <v>1.3</v>
      </c>
      <c r="D16" s="17">
        <v>1.9</v>
      </c>
      <c r="E16" s="18">
        <f t="shared" ref="E16" si="14">SUM(C16:D16)</f>
        <v>3.2</v>
      </c>
      <c r="F16" s="19">
        <v>5.9</v>
      </c>
      <c r="G16" s="20">
        <v>5.4</v>
      </c>
      <c r="H16" s="80">
        <v>5.5</v>
      </c>
      <c r="I16" s="21">
        <v>4.3</v>
      </c>
      <c r="J16" s="22">
        <f t="shared" ref="J16" si="15">((SUM(F16:I16)-MAX(F16:I16)-MIN(F16:I16))/2)</f>
        <v>5.4500000000000011</v>
      </c>
      <c r="K16" s="56">
        <f t="shared" ref="K16" si="16">(10-J16)</f>
        <v>4.5499999999999989</v>
      </c>
      <c r="L16" s="24">
        <v>3</v>
      </c>
      <c r="M16" s="25">
        <v>3.3</v>
      </c>
      <c r="N16" s="82">
        <v>3.1</v>
      </c>
      <c r="O16" s="26">
        <v>4.3</v>
      </c>
      <c r="P16" s="22">
        <f t="shared" ref="P16" si="17">((SUM(L16:O16)-MAX(L16:O16)-MIN(L16:O16))/2)</f>
        <v>3.1999999999999993</v>
      </c>
      <c r="Q16" s="22">
        <f>10-P16</f>
        <v>6.8000000000000007</v>
      </c>
      <c r="R16" s="27">
        <v>0</v>
      </c>
      <c r="S16" s="28">
        <f t="shared" ref="S16" si="18">E16+K16+Q16-R16</f>
        <v>14.55</v>
      </c>
      <c r="T16" s="29">
        <v>1</v>
      </c>
    </row>
    <row r="18" spans="1:20" x14ac:dyDescent="0.25">
      <c r="A18" s="96" t="s">
        <v>134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x14ac:dyDescent="0.25">
      <c r="A19" s="97" t="s">
        <v>60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60" x14ac:dyDescent="0.25">
      <c r="A20" s="1" t="s">
        <v>1</v>
      </c>
      <c r="B20" s="1" t="s">
        <v>2</v>
      </c>
      <c r="C20" s="2" t="s">
        <v>3</v>
      </c>
      <c r="D20" s="3" t="s">
        <v>4</v>
      </c>
      <c r="E20" s="4" t="s">
        <v>5</v>
      </c>
      <c r="F20" s="5" t="s">
        <v>6</v>
      </c>
      <c r="G20" s="6" t="s">
        <v>7</v>
      </c>
      <c r="H20" s="79" t="s">
        <v>8</v>
      </c>
      <c r="I20" s="7" t="s">
        <v>145</v>
      </c>
      <c r="J20" s="4" t="s">
        <v>9</v>
      </c>
      <c r="K20" s="8" t="s">
        <v>10</v>
      </c>
      <c r="L20" s="9" t="s">
        <v>11</v>
      </c>
      <c r="M20" s="10" t="s">
        <v>12</v>
      </c>
      <c r="N20" s="81" t="s">
        <v>13</v>
      </c>
      <c r="O20" s="11" t="s">
        <v>146</v>
      </c>
      <c r="P20" s="4" t="s">
        <v>14</v>
      </c>
      <c r="Q20" s="4" t="s">
        <v>15</v>
      </c>
      <c r="R20" s="12" t="s">
        <v>16</v>
      </c>
      <c r="S20" s="13" t="s">
        <v>17</v>
      </c>
      <c r="T20" s="12" t="s">
        <v>18</v>
      </c>
    </row>
    <row r="21" spans="1:20" x14ac:dyDescent="0.25">
      <c r="A21" s="14">
        <v>6</v>
      </c>
      <c r="B21" s="55" t="s">
        <v>137</v>
      </c>
      <c r="C21" s="16">
        <v>1.3</v>
      </c>
      <c r="D21" s="17">
        <v>0</v>
      </c>
      <c r="E21" s="18">
        <f t="shared" ref="E21" si="19">SUM(C21:D21)</f>
        <v>1.3</v>
      </c>
      <c r="F21" s="19">
        <v>4.8</v>
      </c>
      <c r="G21" s="20">
        <v>4</v>
      </c>
      <c r="H21" s="80">
        <v>4.3</v>
      </c>
      <c r="I21" s="21">
        <v>4.4000000000000004</v>
      </c>
      <c r="J21" s="22">
        <f t="shared" ref="J21" si="20">((SUM(F21:I21)-MAX(F21:I21)-MIN(F21:I21))/2)</f>
        <v>4.3499999999999996</v>
      </c>
      <c r="K21" s="56">
        <f t="shared" ref="K21" si="21">(10-J21)</f>
        <v>5.65</v>
      </c>
      <c r="L21" s="24">
        <v>3.2</v>
      </c>
      <c r="M21" s="25">
        <v>4</v>
      </c>
      <c r="N21" s="82">
        <v>3.7</v>
      </c>
      <c r="O21" s="26">
        <v>4</v>
      </c>
      <c r="P21" s="22">
        <f t="shared" ref="P21" si="22">((SUM(L21:O21)-MAX(L21:O21)-MIN(L21:O21))/2)</f>
        <v>3.85</v>
      </c>
      <c r="Q21" s="22">
        <f>10-P21</f>
        <v>6.15</v>
      </c>
      <c r="R21" s="27">
        <v>0</v>
      </c>
      <c r="S21" s="28">
        <f t="shared" ref="S21" si="23">E21+K21+Q21-R21</f>
        <v>13.100000000000001</v>
      </c>
      <c r="T21" s="29">
        <v>1</v>
      </c>
    </row>
    <row r="23" spans="1:20" x14ac:dyDescent="0.25">
      <c r="A23" s="96" t="s">
        <v>129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x14ac:dyDescent="0.25">
      <c r="A24" s="97" t="s">
        <v>19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60" x14ac:dyDescent="0.25">
      <c r="A25" s="1" t="s">
        <v>1</v>
      </c>
      <c r="B25" s="1" t="s">
        <v>2</v>
      </c>
      <c r="C25" s="2" t="s">
        <v>3</v>
      </c>
      <c r="D25" s="3" t="s">
        <v>4</v>
      </c>
      <c r="E25" s="4" t="s">
        <v>5</v>
      </c>
      <c r="F25" s="5" t="s">
        <v>6</v>
      </c>
      <c r="G25" s="6" t="s">
        <v>7</v>
      </c>
      <c r="H25" s="79" t="s">
        <v>8</v>
      </c>
      <c r="I25" s="7" t="s">
        <v>145</v>
      </c>
      <c r="J25" s="4" t="s">
        <v>9</v>
      </c>
      <c r="K25" s="8" t="s">
        <v>10</v>
      </c>
      <c r="L25" s="9" t="s">
        <v>11</v>
      </c>
      <c r="M25" s="10" t="s">
        <v>12</v>
      </c>
      <c r="N25" s="81" t="s">
        <v>13</v>
      </c>
      <c r="O25" s="11" t="s">
        <v>146</v>
      </c>
      <c r="P25" s="4" t="s">
        <v>14</v>
      </c>
      <c r="Q25" s="4" t="s">
        <v>15</v>
      </c>
      <c r="R25" s="12" t="s">
        <v>16</v>
      </c>
      <c r="S25" s="13" t="s">
        <v>17</v>
      </c>
      <c r="T25" s="12" t="s">
        <v>18</v>
      </c>
    </row>
    <row r="26" spans="1:20" x14ac:dyDescent="0.25">
      <c r="A26" s="14">
        <v>7</v>
      </c>
      <c r="B26" s="55" t="s">
        <v>130</v>
      </c>
      <c r="C26" s="16">
        <v>1.7</v>
      </c>
      <c r="D26" s="17">
        <v>3.7</v>
      </c>
      <c r="E26" s="18">
        <f t="shared" ref="E26:E28" si="24">SUM(C26:D26)</f>
        <v>5.4</v>
      </c>
      <c r="F26" s="19">
        <v>6.4</v>
      </c>
      <c r="G26" s="20">
        <v>3.9</v>
      </c>
      <c r="H26" s="80">
        <v>4.8</v>
      </c>
      <c r="I26" s="21">
        <v>4.7</v>
      </c>
      <c r="J26" s="22">
        <f t="shared" ref="J26" si="25">((SUM(F26:I26)-MAX(F26:I26)-MIN(F26:I26))/2)</f>
        <v>4.75</v>
      </c>
      <c r="K26" s="56">
        <f t="shared" ref="K26" si="26">(10-J26)</f>
        <v>5.25</v>
      </c>
      <c r="L26" s="24">
        <v>5.2</v>
      </c>
      <c r="M26" s="25">
        <v>5.3</v>
      </c>
      <c r="N26" s="82">
        <v>4.8</v>
      </c>
      <c r="O26" s="26">
        <v>6</v>
      </c>
      <c r="P26" s="22">
        <f t="shared" ref="P26:P28" si="27">((SUM(L26:O26)-MAX(L26:O26)-MIN(L26:O26))/2)</f>
        <v>5.25</v>
      </c>
      <c r="Q26" s="22">
        <f>10-P26</f>
        <v>4.75</v>
      </c>
      <c r="R26" s="27">
        <v>0.3</v>
      </c>
      <c r="S26" s="28">
        <f t="shared" ref="S26:S28" si="28">E26+K26+Q26-R26</f>
        <v>15.1</v>
      </c>
      <c r="T26" s="29">
        <v>1</v>
      </c>
    </row>
    <row r="27" spans="1:20" x14ac:dyDescent="0.25">
      <c r="A27" s="14">
        <v>8</v>
      </c>
      <c r="B27" s="58" t="s">
        <v>131</v>
      </c>
      <c r="C27" s="16">
        <v>0.6</v>
      </c>
      <c r="D27" s="17">
        <v>1.1000000000000001</v>
      </c>
      <c r="E27" s="18">
        <f t="shared" si="24"/>
        <v>1.7000000000000002</v>
      </c>
      <c r="F27" s="19">
        <v>5.7</v>
      </c>
      <c r="G27" s="20">
        <v>6.2</v>
      </c>
      <c r="H27" s="80">
        <v>4.4000000000000004</v>
      </c>
      <c r="I27" s="21">
        <v>6.6</v>
      </c>
      <c r="J27" s="22">
        <f t="shared" ref="J27:J28" si="29">((SUM(F27:I27)-MAX(F27:I27)-MIN(F27:I27))/2)</f>
        <v>5.9499999999999984</v>
      </c>
      <c r="K27" s="56">
        <f t="shared" ref="K27:K28" si="30">(10-J27)</f>
        <v>4.0500000000000016</v>
      </c>
      <c r="L27" s="24">
        <v>5.3</v>
      </c>
      <c r="M27" s="25">
        <v>7.1</v>
      </c>
      <c r="N27" s="82">
        <v>6</v>
      </c>
      <c r="O27" s="26">
        <v>6.6</v>
      </c>
      <c r="P27" s="22">
        <f t="shared" si="27"/>
        <v>6.2999999999999989</v>
      </c>
      <c r="Q27" s="22">
        <f t="shared" ref="Q27:Q28" si="31">10-P27</f>
        <v>3.7000000000000011</v>
      </c>
      <c r="R27" s="27">
        <v>0</v>
      </c>
      <c r="S27" s="28">
        <f t="shared" si="28"/>
        <v>9.4500000000000028</v>
      </c>
      <c r="T27" s="29">
        <v>3</v>
      </c>
    </row>
    <row r="28" spans="1:20" x14ac:dyDescent="0.25">
      <c r="A28" s="14">
        <v>9</v>
      </c>
      <c r="B28" s="59" t="s">
        <v>132</v>
      </c>
      <c r="C28" s="16">
        <v>0.9</v>
      </c>
      <c r="D28" s="17">
        <v>1.7</v>
      </c>
      <c r="E28" s="18">
        <f t="shared" si="24"/>
        <v>2.6</v>
      </c>
      <c r="F28" s="19">
        <v>5.9</v>
      </c>
      <c r="G28" s="20">
        <v>5.7</v>
      </c>
      <c r="H28" s="80">
        <v>5.3</v>
      </c>
      <c r="I28" s="21">
        <v>5.0999999999999996</v>
      </c>
      <c r="J28" s="22">
        <f t="shared" si="29"/>
        <v>5.5000000000000009</v>
      </c>
      <c r="K28" s="56">
        <f t="shared" si="30"/>
        <v>4.4999999999999991</v>
      </c>
      <c r="L28" s="24">
        <v>5.6</v>
      </c>
      <c r="M28" s="25">
        <v>4.8</v>
      </c>
      <c r="N28" s="82">
        <v>4.4000000000000004</v>
      </c>
      <c r="O28" s="26">
        <v>4.5999999999999996</v>
      </c>
      <c r="P28" s="22">
        <f t="shared" si="27"/>
        <v>4.6999999999999993</v>
      </c>
      <c r="Q28" s="22">
        <f t="shared" si="31"/>
        <v>5.3000000000000007</v>
      </c>
      <c r="R28" s="27">
        <v>0.6</v>
      </c>
      <c r="S28" s="28">
        <f t="shared" si="28"/>
        <v>11.8</v>
      </c>
      <c r="T28" s="29">
        <v>2</v>
      </c>
    </row>
    <row r="31" spans="1:20" x14ac:dyDescent="0.25">
      <c r="E31" s="95" t="s">
        <v>147</v>
      </c>
      <c r="F31" s="95"/>
      <c r="G31" s="95"/>
      <c r="H31" s="95"/>
      <c r="I31" s="95"/>
      <c r="J31" s="95"/>
      <c r="K31" s="95"/>
      <c r="L31" s="95"/>
      <c r="M31" s="95"/>
    </row>
    <row r="32" spans="1:20" x14ac:dyDescent="0.25">
      <c r="E32" s="83" t="s">
        <v>148</v>
      </c>
      <c r="F32" s="93" t="s">
        <v>149</v>
      </c>
      <c r="G32" s="94"/>
      <c r="H32" s="84" t="s">
        <v>150</v>
      </c>
      <c r="I32" s="93" t="s">
        <v>163</v>
      </c>
      <c r="J32" s="94"/>
      <c r="K32" s="84" t="s">
        <v>151</v>
      </c>
      <c r="L32" s="93" t="s">
        <v>174</v>
      </c>
      <c r="M32" s="94"/>
    </row>
    <row r="33" spans="5:13" x14ac:dyDescent="0.25">
      <c r="E33" s="85" t="s">
        <v>152</v>
      </c>
      <c r="F33" s="93" t="s">
        <v>162</v>
      </c>
      <c r="G33" s="94"/>
      <c r="H33" s="84" t="s">
        <v>154</v>
      </c>
      <c r="I33" s="93" t="s">
        <v>172</v>
      </c>
      <c r="J33" s="94"/>
      <c r="K33" s="84" t="s">
        <v>155</v>
      </c>
      <c r="L33" s="93" t="s">
        <v>183</v>
      </c>
      <c r="M33" s="94"/>
    </row>
    <row r="34" spans="5:13" x14ac:dyDescent="0.25">
      <c r="E34" s="85" t="s">
        <v>157</v>
      </c>
      <c r="F34" s="93" t="s">
        <v>158</v>
      </c>
      <c r="G34" s="94"/>
      <c r="H34" s="84" t="s">
        <v>8</v>
      </c>
      <c r="I34" s="93" t="s">
        <v>185</v>
      </c>
      <c r="J34" s="94"/>
      <c r="K34" s="84" t="s">
        <v>159</v>
      </c>
      <c r="L34" s="93" t="s">
        <v>173</v>
      </c>
      <c r="M34" s="94"/>
    </row>
    <row r="35" spans="5:13" x14ac:dyDescent="0.25">
      <c r="E35" s="85" t="s">
        <v>161</v>
      </c>
      <c r="F35" s="93" t="s">
        <v>170</v>
      </c>
      <c r="G35" s="94"/>
      <c r="H35" s="84" t="s">
        <v>145</v>
      </c>
      <c r="I35" s="93" t="s">
        <v>160</v>
      </c>
      <c r="J35" s="94"/>
      <c r="K35" s="84" t="s">
        <v>164</v>
      </c>
      <c r="L35" s="93" t="s">
        <v>189</v>
      </c>
      <c r="M35" s="94"/>
    </row>
    <row r="36" spans="5:13" x14ac:dyDescent="0.25">
      <c r="E36" s="85" t="s">
        <v>166</v>
      </c>
      <c r="F36" s="93" t="s">
        <v>171</v>
      </c>
      <c r="G36" s="94"/>
      <c r="H36" s="84" t="s">
        <v>167</v>
      </c>
      <c r="I36" s="93" t="s">
        <v>182</v>
      </c>
      <c r="J36" s="94"/>
      <c r="K36" s="84" t="s">
        <v>168</v>
      </c>
      <c r="L36" s="93"/>
      <c r="M36" s="94"/>
    </row>
  </sheetData>
  <mergeCells count="26">
    <mergeCell ref="A19:T19"/>
    <mergeCell ref="A23:T23"/>
    <mergeCell ref="A24:T24"/>
    <mergeCell ref="A1:T1"/>
    <mergeCell ref="A2:T2"/>
    <mergeCell ref="A8:T8"/>
    <mergeCell ref="A9:T9"/>
    <mergeCell ref="A13:T13"/>
    <mergeCell ref="A14:T14"/>
    <mergeCell ref="A18:T18"/>
    <mergeCell ref="E31:M31"/>
    <mergeCell ref="F32:G32"/>
    <mergeCell ref="I32:J32"/>
    <mergeCell ref="L32:M32"/>
    <mergeCell ref="F33:G33"/>
    <mergeCell ref="I33:J33"/>
    <mergeCell ref="L33:M33"/>
    <mergeCell ref="F36:G36"/>
    <mergeCell ref="I36:J36"/>
    <mergeCell ref="L36:M36"/>
    <mergeCell ref="F34:G34"/>
    <mergeCell ref="I34:J34"/>
    <mergeCell ref="L34:M34"/>
    <mergeCell ref="F35:G35"/>
    <mergeCell ref="I35:J35"/>
    <mergeCell ref="L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AC4 B</vt:lpstr>
      <vt:lpstr>AC4 B - PUESTOS</vt:lpstr>
      <vt:lpstr>AC2 B</vt:lpstr>
      <vt:lpstr>AC2 B - PUESTOS</vt:lpstr>
      <vt:lpstr>CONJ 1</vt:lpstr>
      <vt:lpstr>CONJ 1 - PUESTOS</vt:lpstr>
      <vt:lpstr>CONJ 2</vt:lpstr>
      <vt:lpstr>CONJ 2 - PUESTOS</vt:lpstr>
      <vt:lpstr>CONJ 3</vt:lpstr>
      <vt:lpstr>CONJ 3 - 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2022-11-14T18:01:29Z</dcterms:modified>
</cp:coreProperties>
</file>